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RB21\2022\Physically Healthy and Safe\5 Child Abuse\for web\"/>
    </mc:Choice>
  </mc:AlternateContent>
  <xr:revisionPtr revIDLastSave="0" documentId="8_{09A498BD-04BE-4AA8-8203-BF73629DFC12}" xr6:coauthVersionLast="47" xr6:coauthVersionMax="47" xr10:uidLastSave="{00000000-0000-0000-0000-000000000000}"/>
  <bookViews>
    <workbookView xWindow="22932" yWindow="-108" windowWidth="20376" windowHeight="12360"/>
  </bookViews>
  <sheets>
    <sheet name="Sheet1" sheetId="1" r:id="rId1"/>
    <sheet name="by Race and Ethnicity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5" i="1" l="1"/>
  <c r="V41" i="2"/>
  <c r="W41" i="2"/>
  <c r="X41" i="2"/>
  <c r="Y41" i="2"/>
  <c r="Z41" i="2"/>
  <c r="AA41" i="2"/>
  <c r="AB41" i="2"/>
  <c r="V42" i="2"/>
  <c r="W42" i="2"/>
  <c r="X42" i="2"/>
  <c r="Y42" i="2"/>
  <c r="Z42" i="2"/>
  <c r="AA42" i="2"/>
  <c r="AB42" i="2"/>
  <c r="V43" i="2"/>
  <c r="W43" i="2"/>
  <c r="X43" i="2"/>
  <c r="Y43" i="2"/>
  <c r="Z43" i="2"/>
  <c r="AA43" i="2"/>
  <c r="AB43" i="2"/>
  <c r="V44" i="2"/>
  <c r="W44" i="2"/>
  <c r="X44" i="2"/>
  <c r="Y44" i="2"/>
  <c r="Z44" i="2"/>
  <c r="AA44" i="2"/>
  <c r="AB44" i="2"/>
  <c r="V34" i="2"/>
  <c r="W34" i="2"/>
  <c r="X34" i="2"/>
  <c r="Y34" i="2"/>
  <c r="Z34" i="2"/>
  <c r="AA34" i="2"/>
  <c r="AB34" i="2"/>
  <c r="V35" i="2"/>
  <c r="W35" i="2"/>
  <c r="X35" i="2"/>
  <c r="Y35" i="2"/>
  <c r="Z35" i="2"/>
  <c r="AA35" i="2"/>
  <c r="AB35" i="2"/>
  <c r="V36" i="2"/>
  <c r="W36" i="2"/>
  <c r="X36" i="2"/>
  <c r="Y36" i="2"/>
  <c r="Z36" i="2"/>
  <c r="AA36" i="2"/>
  <c r="AB36" i="2"/>
  <c r="V37" i="2"/>
  <c r="W37" i="2"/>
  <c r="X37" i="2"/>
  <c r="Y37" i="2"/>
  <c r="Z37" i="2"/>
  <c r="AA37" i="2"/>
  <c r="AB37" i="2"/>
  <c r="V24" i="2"/>
  <c r="W24" i="2"/>
  <c r="X24" i="2"/>
  <c r="Y24" i="2"/>
  <c r="Z24" i="2"/>
  <c r="AA24" i="2"/>
  <c r="AB24" i="2"/>
  <c r="V25" i="2"/>
  <c r="W25" i="2"/>
  <c r="X25" i="2"/>
  <c r="Y25" i="2"/>
  <c r="Z25" i="2"/>
  <c r="AA25" i="2"/>
  <c r="AB25" i="2"/>
  <c r="V26" i="2"/>
  <c r="W26" i="2"/>
  <c r="X26" i="2"/>
  <c r="Y26" i="2"/>
  <c r="Z26" i="2"/>
  <c r="AA26" i="2"/>
  <c r="AB26" i="2"/>
  <c r="V27" i="2"/>
  <c r="W27" i="2"/>
  <c r="X27" i="2"/>
  <c r="Y27" i="2"/>
  <c r="Z27" i="2"/>
  <c r="AA27" i="2"/>
  <c r="AB27" i="2"/>
  <c r="V28" i="2"/>
  <c r="W28" i="2"/>
  <c r="X28" i="2"/>
  <c r="Y28" i="2"/>
  <c r="Z28" i="2"/>
  <c r="AA28" i="2"/>
  <c r="AB28" i="2"/>
  <c r="V29" i="2"/>
  <c r="W29" i="2"/>
  <c r="X29" i="2"/>
  <c r="Y29" i="2"/>
  <c r="Z29" i="2"/>
  <c r="AA29" i="2"/>
  <c r="AB29" i="2"/>
  <c r="V10" i="2"/>
  <c r="W10" i="2"/>
  <c r="X10" i="2"/>
  <c r="Y10" i="2"/>
  <c r="Z10" i="2"/>
  <c r="AA10" i="2"/>
  <c r="AB10" i="2"/>
  <c r="U42" i="2"/>
  <c r="U43" i="2"/>
  <c r="U44" i="2"/>
  <c r="U41" i="2"/>
  <c r="T42" i="2"/>
  <c r="T43" i="2"/>
  <c r="T44" i="2"/>
  <c r="T41" i="2"/>
  <c r="S42" i="2"/>
  <c r="S43" i="2"/>
  <c r="S44" i="2"/>
  <c r="S41" i="2"/>
  <c r="U35" i="2"/>
  <c r="U36" i="2"/>
  <c r="U37" i="2"/>
  <c r="U34" i="2"/>
  <c r="T35" i="2"/>
  <c r="T36" i="2"/>
  <c r="T37" i="2"/>
  <c r="T34" i="2"/>
  <c r="S35" i="2"/>
  <c r="S36" i="2"/>
  <c r="S37" i="2"/>
  <c r="S34" i="2"/>
  <c r="S24" i="2"/>
  <c r="S25" i="2"/>
  <c r="S26" i="2"/>
  <c r="S27" i="2"/>
  <c r="S28" i="2"/>
  <c r="S29" i="2"/>
  <c r="T24" i="2"/>
  <c r="T25" i="2"/>
  <c r="T26" i="2"/>
  <c r="T27" i="2"/>
  <c r="T28" i="2"/>
  <c r="T29" i="2"/>
  <c r="U25" i="2"/>
  <c r="U26" i="2"/>
  <c r="U27" i="2"/>
  <c r="U28" i="2"/>
  <c r="U29" i="2"/>
  <c r="U24" i="2"/>
</calcChain>
</file>

<file path=xl/sharedStrings.xml><?xml version="1.0" encoding="utf-8"?>
<sst xmlns="http://schemas.openxmlformats.org/spreadsheetml/2006/main" count="47" uniqueCount="23">
  <si>
    <t>Bastrop County</t>
  </si>
  <si>
    <t>Caldwell County</t>
  </si>
  <si>
    <t>Hays County</t>
  </si>
  <si>
    <t>Travis County</t>
  </si>
  <si>
    <t>Williamson County</t>
  </si>
  <si>
    <t>Texas</t>
  </si>
  <si>
    <t>USA</t>
  </si>
  <si>
    <t>Data Source: Texas Department of Family and Protective Services, USA data from KidsCount Data Center</t>
  </si>
  <si>
    <t>Confirmed Victims of Child Abuse/Neglect per 1,000 Children</t>
  </si>
  <si>
    <t>Confirmed Victims of Child Abuse/Neglect</t>
  </si>
  <si>
    <t>African-American</t>
  </si>
  <si>
    <t>Anglo</t>
  </si>
  <si>
    <t>Hispanic</t>
  </si>
  <si>
    <t>Native American</t>
  </si>
  <si>
    <t>Other</t>
  </si>
  <si>
    <t>Total</t>
  </si>
  <si>
    <t>Child Population</t>
  </si>
  <si>
    <t>Rate per 1,000</t>
  </si>
  <si>
    <t>Total population numbers are taken from DFPS estimates and may not match estimates found in other sections of the Ready by 21 Dashboard</t>
  </si>
  <si>
    <t>Note: Years represent fiscal years</t>
  </si>
  <si>
    <t>Percent of Total Victims of Abuse Neglect</t>
  </si>
  <si>
    <t>Percent of Total Child Population</t>
  </si>
  <si>
    <t>http://www.dfps.state.tx.us/About_DFPS/Data_Book/default.asp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</si>
</sst>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1"/>
      <name val="Corbel"/>
      <family val="2"/>
    </font>
    <font>
      <sz val="1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5" fontId="5" fillId="0" borderId="0" xfId="1" applyNumberFormat="1" applyFont="1"/>
    <xf numFmtId="165" fontId="0" fillId="0" borderId="0" xfId="0" applyNumberFormat="1"/>
    <xf numFmtId="0" fontId="5" fillId="0" borderId="0" xfId="1" applyNumberFormat="1" applyFont="1"/>
    <xf numFmtId="9" fontId="5" fillId="0" borderId="0" xfId="2" applyFont="1"/>
    <xf numFmtId="9" fontId="5" fillId="0" borderId="0" xfId="2" applyNumberFormat="1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Confirmed Victims of Child Abuse/Neglect per 1,000 Children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346403592614506E-2"/>
          <c:y val="0.20655407612675025"/>
          <c:w val="0.9162420539195606"/>
          <c:h val="0.65001774188097727"/>
        </c:manualLayout>
      </c:layout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Sheet1!$Z$3:$AG$3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Sheet1!$Z$7:$AG$7</c:f>
              <c:numCache>
                <c:formatCode>General</c:formatCode>
                <c:ptCount val="8"/>
                <c:pt idx="0">
                  <c:v>7.9</c:v>
                </c:pt>
                <c:pt idx="1">
                  <c:v>8.99</c:v>
                </c:pt>
                <c:pt idx="2">
                  <c:v>7.4</c:v>
                </c:pt>
                <c:pt idx="3">
                  <c:v>7.45</c:v>
                </c:pt>
                <c:pt idx="4">
                  <c:v>7.59</c:v>
                </c:pt>
                <c:pt idx="5">
                  <c:v>8.14</c:v>
                </c:pt>
                <c:pt idx="6">
                  <c:v>8.32</c:v>
                </c:pt>
                <c:pt idx="7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2-4825-A100-2DB67E453CE1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Sheet1!$Z$3:$AG$3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Sheet1!$Z$9:$AG$9</c:f>
              <c:numCache>
                <c:formatCode>General</c:formatCode>
                <c:ptCount val="8"/>
                <c:pt idx="0">
                  <c:v>9.1999999999999993</c:v>
                </c:pt>
                <c:pt idx="1">
                  <c:v>9.1300000000000008</c:v>
                </c:pt>
                <c:pt idx="2">
                  <c:v>7.92</c:v>
                </c:pt>
                <c:pt idx="3">
                  <c:v>8.49</c:v>
                </c:pt>
                <c:pt idx="4">
                  <c:v>9.01</c:v>
                </c:pt>
                <c:pt idx="5">
                  <c:v>9.0500000000000007</c:v>
                </c:pt>
                <c:pt idx="6">
                  <c:v>9.11</c:v>
                </c:pt>
                <c:pt idx="7">
                  <c:v>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2-4825-A100-2DB67E453CE1}"/>
            </c:ext>
          </c:extLst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Sheet1!$Z$3:$AG$3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Sheet1!$Z$10:$AG$10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2-4825-A100-2DB67E45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024432"/>
        <c:axId val="1"/>
      </c:lineChart>
      <c:catAx>
        <c:axId val="51902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02443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Confirmed Victims of Child Abuse/Neglect per 1,000 Children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Sheet1!$AA$4:$AG$4</c:f>
              <c:numCache>
                <c:formatCode>General</c:formatCode>
                <c:ptCount val="7"/>
                <c:pt idx="0">
                  <c:v>11.17</c:v>
                </c:pt>
                <c:pt idx="1">
                  <c:v>13.26</c:v>
                </c:pt>
                <c:pt idx="2">
                  <c:v>9.33</c:v>
                </c:pt>
                <c:pt idx="3">
                  <c:v>15.08</c:v>
                </c:pt>
                <c:pt idx="4">
                  <c:v>13.85</c:v>
                </c:pt>
                <c:pt idx="5">
                  <c:v>13.5</c:v>
                </c:pt>
                <c:pt idx="6">
                  <c:v>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5-4A3F-BEF8-7BC367374376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Sheet1!$AA$5:$AG$5</c:f>
              <c:numCache>
                <c:formatCode>General</c:formatCode>
                <c:ptCount val="7"/>
                <c:pt idx="0">
                  <c:v>18.3</c:v>
                </c:pt>
                <c:pt idx="1">
                  <c:v>13.6</c:v>
                </c:pt>
                <c:pt idx="2">
                  <c:v>12.66</c:v>
                </c:pt>
                <c:pt idx="3">
                  <c:v>14.2</c:v>
                </c:pt>
                <c:pt idx="4">
                  <c:v>15.38</c:v>
                </c:pt>
                <c:pt idx="5">
                  <c:v>14.95</c:v>
                </c:pt>
                <c:pt idx="6">
                  <c:v>12.68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5-4A3F-BEF8-7BC367374376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Sheet1!$AA$6:$AG$6</c:f>
              <c:numCache>
                <c:formatCode>General</c:formatCode>
                <c:ptCount val="7"/>
                <c:pt idx="0">
                  <c:v>9.52</c:v>
                </c:pt>
                <c:pt idx="1">
                  <c:v>6.29</c:v>
                </c:pt>
                <c:pt idx="2">
                  <c:v>5.79</c:v>
                </c:pt>
                <c:pt idx="3">
                  <c:v>9.15</c:v>
                </c:pt>
                <c:pt idx="4">
                  <c:v>9.02</c:v>
                </c:pt>
                <c:pt idx="5">
                  <c:v>8.7200000000000006</c:v>
                </c:pt>
                <c:pt idx="6">
                  <c:v>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5-4A3F-BEF8-7BC367374376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Sheet1!$AA$7:$AG$7</c:f>
              <c:numCache>
                <c:formatCode>General</c:formatCode>
                <c:ptCount val="7"/>
                <c:pt idx="0">
                  <c:v>8.99</c:v>
                </c:pt>
                <c:pt idx="1">
                  <c:v>7.4</c:v>
                </c:pt>
                <c:pt idx="2">
                  <c:v>7.45</c:v>
                </c:pt>
                <c:pt idx="3">
                  <c:v>7.59</c:v>
                </c:pt>
                <c:pt idx="4">
                  <c:v>8.14</c:v>
                </c:pt>
                <c:pt idx="5">
                  <c:v>8.32</c:v>
                </c:pt>
                <c:pt idx="6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5-4A3F-BEF8-7BC367374376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Sheet1!$AA$8:$AG$8</c:f>
              <c:numCache>
                <c:formatCode>General</c:formatCode>
                <c:ptCount val="7"/>
                <c:pt idx="0">
                  <c:v>4.79</c:v>
                </c:pt>
                <c:pt idx="1">
                  <c:v>4.83</c:v>
                </c:pt>
                <c:pt idx="2">
                  <c:v>4.05</c:v>
                </c:pt>
                <c:pt idx="3">
                  <c:v>4.8099999999999996</c:v>
                </c:pt>
                <c:pt idx="4">
                  <c:v>4.79</c:v>
                </c:pt>
                <c:pt idx="5">
                  <c:v>4.68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5-4A3F-BEF8-7BC367374376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Sheet1!$AA$9:$AG$9</c:f>
              <c:numCache>
                <c:formatCode>General</c:formatCode>
                <c:ptCount val="7"/>
                <c:pt idx="0">
                  <c:v>9.1300000000000008</c:v>
                </c:pt>
                <c:pt idx="1">
                  <c:v>7.92</c:v>
                </c:pt>
                <c:pt idx="2">
                  <c:v>8.49</c:v>
                </c:pt>
                <c:pt idx="3">
                  <c:v>9.01</c:v>
                </c:pt>
                <c:pt idx="4">
                  <c:v>9.0500000000000007</c:v>
                </c:pt>
                <c:pt idx="5">
                  <c:v>9.11</c:v>
                </c:pt>
                <c:pt idx="6">
                  <c:v>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5-4A3F-BEF8-7BC367374376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Sheet1!$AA$3:$AG$3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Sheet1!$AA$10:$AG$10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A5-4A3F-BEF8-7BC36737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021872"/>
        <c:axId val="1"/>
      </c:lineChart>
      <c:catAx>
        <c:axId val="51902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02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64803224383278"/>
          <c:y val="0.31601816818352252"/>
          <c:w val="0.25356181438858605"/>
          <c:h val="0.452382372657963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Confirmed Victims of Child Abuse/Neglect, per 1,000 Children, 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Race and Ethnicity'!$A$24</c:f>
              <c:strCache>
                <c:ptCount val="1"/>
                <c:pt idx="0">
                  <c:v>African-American</c:v>
                </c:pt>
              </c:strCache>
            </c:strRef>
          </c:tx>
          <c:marker>
            <c:symbol val="none"/>
          </c:marker>
          <c:cat>
            <c:numRef>
              <c:f>'by Race and Ethnicity'!$X$23:$AB$23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Race and Ethnicity'!$X$24:$AB$24</c:f>
              <c:numCache>
                <c:formatCode>_(* #,##0_);_(* \(#,##0\);_(* "-"??_);_(@_)</c:formatCode>
                <c:ptCount val="5"/>
                <c:pt idx="0">
                  <c:v>21.329386671309798</c:v>
                </c:pt>
                <c:pt idx="1">
                  <c:v>17.891097666378567</c:v>
                </c:pt>
                <c:pt idx="2">
                  <c:v>21.175361138497149</c:v>
                </c:pt>
                <c:pt idx="3">
                  <c:v>21.598639455782315</c:v>
                </c:pt>
                <c:pt idx="4">
                  <c:v>17.737800008406541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C-4D5B-949B-345E83F45B79}"/>
            </c:ext>
          </c:extLst>
        </c:ser>
        <c:ser>
          <c:idx val="1"/>
          <c:order val="1"/>
          <c:tx>
            <c:strRef>
              <c:f>'by Race and Ethnicity'!$A$25</c:f>
              <c:strCache>
                <c:ptCount val="1"/>
                <c:pt idx="0">
                  <c:v>Anglo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'by Race and Ethnicity'!$X$23:$AB$23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Race and Ethnicity'!$X$25:$AB$25</c:f>
              <c:numCache>
                <c:formatCode>_(* #,##0_);_(* \(#,##0\);_(* "-"??_);_(@_)</c:formatCode>
                <c:ptCount val="5"/>
                <c:pt idx="0">
                  <c:v>3.7772446531570618</c:v>
                </c:pt>
                <c:pt idx="1">
                  <c:v>4.0758818497458869</c:v>
                </c:pt>
                <c:pt idx="2">
                  <c:v>3.7834026791654667</c:v>
                </c:pt>
                <c:pt idx="3">
                  <c:v>3.56497485857951</c:v>
                </c:pt>
                <c:pt idx="4">
                  <c:v>2.6688225038230398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C-4D5B-949B-345E83F45B79}"/>
            </c:ext>
          </c:extLst>
        </c:ser>
        <c:ser>
          <c:idx val="2"/>
          <c:order val="2"/>
          <c:tx>
            <c:strRef>
              <c:f>'by Race and Ethnicity'!$A$26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'by Race and Ethnicity'!$X$23:$AB$23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Race and Ethnicity'!$X$26:$AB$26</c:f>
              <c:numCache>
                <c:formatCode>_(* #,##0_);_(* \(#,##0\);_(* "-"??_);_(@_)</c:formatCode>
                <c:ptCount val="5"/>
                <c:pt idx="0">
                  <c:v>9.268523473796062</c:v>
                </c:pt>
                <c:pt idx="1">
                  <c:v>9.2643762856528813</c:v>
                </c:pt>
                <c:pt idx="2">
                  <c:v>9.7839628087873365</c:v>
                </c:pt>
                <c:pt idx="3">
                  <c:v>10.353539150964677</c:v>
                </c:pt>
                <c:pt idx="4">
                  <c:v>8.8333432640171612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C-4D5B-949B-345E83F45B79}"/>
            </c:ext>
          </c:extLst>
        </c:ser>
        <c:ser>
          <c:idx val="4"/>
          <c:order val="3"/>
          <c:tx>
            <c:strRef>
              <c:f>'by Race and Ethnicity'!$A$28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'by Race and Ethnicity'!$X$23:$AB$23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Race and Ethnicity'!$X$28:$AB$28</c:f>
              <c:numCache>
                <c:formatCode>_(* #,##0_);_(* \(#,##0\);_(* "-"??_);_(@_)</c:formatCode>
                <c:ptCount val="5"/>
                <c:pt idx="0">
                  <c:v>4.3981655514622959</c:v>
                </c:pt>
                <c:pt idx="1">
                  <c:v>3.6741969515078758</c:v>
                </c:pt>
                <c:pt idx="2">
                  <c:v>5.1300194586944983</c:v>
                </c:pt>
                <c:pt idx="3">
                  <c:v>4.9288250094785093</c:v>
                </c:pt>
                <c:pt idx="4">
                  <c:v>3.5729935618700912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9C-4D5B-949B-345E83F45B79}"/>
            </c:ext>
          </c:extLst>
        </c:ser>
        <c:ser>
          <c:idx val="5"/>
          <c:order val="4"/>
          <c:tx>
            <c:strRef>
              <c:f>'by Race and Ethnicity'!$A$29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'by Race and Ethnicity'!$X$23:$AB$23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Race and Ethnicity'!$X$29:$AB$29</c:f>
              <c:numCache>
                <c:formatCode>_(* #,##0_);_(* \(#,##0\);_(* "-"??_);_(@_)</c:formatCode>
                <c:ptCount val="5"/>
                <c:pt idx="0">
                  <c:v>7.8564426808844647</c:v>
                </c:pt>
                <c:pt idx="1">
                  <c:v>7.5924617700996873</c:v>
                </c:pt>
                <c:pt idx="2">
                  <c:v>8.1354929369129501</c:v>
                </c:pt>
                <c:pt idx="3">
                  <c:v>8.3207182753040669</c:v>
                </c:pt>
                <c:pt idx="4">
                  <c:v>6.8459893453264415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9C-4D5B-949B-345E83F45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711792"/>
        <c:axId val="1"/>
      </c:lineChart>
      <c:catAx>
        <c:axId val="45271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271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1353306446454"/>
          <c:y val="0.35589038212328722"/>
          <c:w val="0.23306268626990734"/>
          <c:h val="0.448622211697222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Race/Ethnicity of Victims of Child Abuse/Neglect,</a:t>
            </a:r>
          </a:p>
          <a:p>
            <a:pPr>
              <a:defRPr b="0"/>
            </a:pPr>
            <a:r>
              <a:rPr lang="en-US" b="0"/>
              <a:t>Travis County,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6940-42F6-8733-46842220A65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940-42F6-8733-46842220A65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6940-42F6-8733-46842220A651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6940-42F6-8733-46842220A65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Race and Ethnicity'!$A$34:$A$37</c:f>
              <c:strCache>
                <c:ptCount val="4"/>
                <c:pt idx="0">
                  <c:v>African-American</c:v>
                </c:pt>
                <c:pt idx="1">
                  <c:v>Anglo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'by Race and Ethnicity'!$AB$34:$AB$37</c:f>
              <c:numCache>
                <c:formatCode>0%</c:formatCode>
                <c:ptCount val="4"/>
                <c:pt idx="0">
                  <c:v>0.19564209550301345</c:v>
                </c:pt>
                <c:pt idx="1">
                  <c:v>0.12702828001854427</c:v>
                </c:pt>
                <c:pt idx="2">
                  <c:v>0.54983773759851651</c:v>
                </c:pt>
                <c:pt idx="3">
                  <c:v>4.9142327306444133E-2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40-42F6-8733-46842220A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41481873069744"/>
          <c:y val="0.43376725636568159"/>
          <c:w val="0.26148456266288267"/>
          <c:h val="0.309091590823874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Race/Ethnicity of Total Population</a:t>
            </a:r>
            <a:r>
              <a:rPr lang="en-US" b="0" baseline="0"/>
              <a:t> Under 18</a:t>
            </a:r>
            <a:r>
              <a:rPr lang="en-US" b="0"/>
              <a:t>,</a:t>
            </a:r>
          </a:p>
          <a:p>
            <a:pPr>
              <a:defRPr b="0"/>
            </a:pPr>
            <a:r>
              <a:rPr lang="en-US" b="0"/>
              <a:t>Travis County,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A65B-4600-9D49-42DA3D0FAE3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65B-4600-9D49-42DA3D0FAE3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A65B-4600-9D49-42DA3D0FAE35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A65B-4600-9D49-42DA3D0FAE3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Race and Ethnicity'!$A$41:$A$44</c:f>
              <c:strCache>
                <c:ptCount val="4"/>
                <c:pt idx="0">
                  <c:v>African-American</c:v>
                </c:pt>
                <c:pt idx="1">
                  <c:v>Anglo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'by Race and Ethnicity'!$AB$41:$AB$44</c:f>
              <c:numCache>
                <c:formatCode>0%</c:formatCode>
                <c:ptCount val="4"/>
                <c:pt idx="0">
                  <c:v>8.6752163243278724E-2</c:v>
                </c:pt>
                <c:pt idx="1">
                  <c:v>0.37436780058415775</c:v>
                </c:pt>
                <c:pt idx="2">
                  <c:v>0.48958397905491885</c:v>
                </c:pt>
                <c:pt idx="3">
                  <c:v>0.10817857286109663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B-4600-9D49-42DA3D0FA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941655441218"/>
          <c:y val="0.43376725636568159"/>
          <c:w val="0.26102362204724405"/>
          <c:h val="0.3090915908238742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182880</xdr:colOff>
      <xdr:row>16</xdr:row>
      <xdr:rowOff>0</xdr:rowOff>
    </xdr:from>
    <xdr:to>
      <xdr:col>27</xdr:col>
      <xdr:colOff>579120</xdr:colOff>
      <xdr:row>37</xdr:row>
      <xdr:rowOff>30480</xdr:rowOff>
    </xdr:to>
    <xdr:graphicFrame macro="">
      <xdr:nvGraphicFramePr>
        <xdr:cNvPr id="1201" name="Chart 1">
          <a:extLst>
            <a:ext uri="{FF2B5EF4-FFF2-40B4-BE49-F238E27FC236}">
              <a16:creationId xmlns:a16="http://schemas.microsoft.com/office/drawing/2014/main" id="{489E882F-AFDD-48FC-8445-29851BD18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60960</xdr:colOff>
      <xdr:row>15</xdr:row>
      <xdr:rowOff>129540</xdr:rowOff>
    </xdr:from>
    <xdr:to>
      <xdr:col>36</xdr:col>
      <xdr:colOff>533400</xdr:colOff>
      <xdr:row>36</xdr:row>
      <xdr:rowOff>129540</xdr:rowOff>
    </xdr:to>
    <xdr:graphicFrame macro="">
      <xdr:nvGraphicFramePr>
        <xdr:cNvPr id="1202" name="Chart 2">
          <a:extLst>
            <a:ext uri="{FF2B5EF4-FFF2-40B4-BE49-F238E27FC236}">
              <a16:creationId xmlns:a16="http://schemas.microsoft.com/office/drawing/2014/main" id="{E96BC33F-3C92-4F00-A1BB-E832A5FC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205740</xdr:colOff>
      <xdr:row>10</xdr:row>
      <xdr:rowOff>137160</xdr:rowOff>
    </xdr:from>
    <xdr:to>
      <xdr:col>38</xdr:col>
      <xdr:colOff>342900</xdr:colOff>
      <xdr:row>27</xdr:row>
      <xdr:rowOff>83820</xdr:rowOff>
    </xdr:to>
    <xdr:graphicFrame macro="">
      <xdr:nvGraphicFramePr>
        <xdr:cNvPr id="3178" name="Chart 3">
          <a:extLst>
            <a:ext uri="{FF2B5EF4-FFF2-40B4-BE49-F238E27FC236}">
              <a16:creationId xmlns:a16="http://schemas.microsoft.com/office/drawing/2014/main" id="{01C06631-BE7A-4319-A89F-C33E75610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266700</xdr:colOff>
      <xdr:row>30</xdr:row>
      <xdr:rowOff>83820</xdr:rowOff>
    </xdr:from>
    <xdr:to>
      <xdr:col>36</xdr:col>
      <xdr:colOff>312420</xdr:colOff>
      <xdr:row>46</xdr:row>
      <xdr:rowOff>91440</xdr:rowOff>
    </xdr:to>
    <xdr:graphicFrame macro="">
      <xdr:nvGraphicFramePr>
        <xdr:cNvPr id="3179" name="Chart 4">
          <a:extLst>
            <a:ext uri="{FF2B5EF4-FFF2-40B4-BE49-F238E27FC236}">
              <a16:creationId xmlns:a16="http://schemas.microsoft.com/office/drawing/2014/main" id="{D2780072-DB04-4317-92CB-3C431B96E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167640</xdr:colOff>
      <xdr:row>30</xdr:row>
      <xdr:rowOff>121920</xdr:rowOff>
    </xdr:from>
    <xdr:to>
      <xdr:col>44</xdr:col>
      <xdr:colOff>220980</xdr:colOff>
      <xdr:row>46</xdr:row>
      <xdr:rowOff>129540</xdr:rowOff>
    </xdr:to>
    <xdr:graphicFrame macro="">
      <xdr:nvGraphicFramePr>
        <xdr:cNvPr id="3180" name="Chart 5">
          <a:extLst>
            <a:ext uri="{FF2B5EF4-FFF2-40B4-BE49-F238E27FC236}">
              <a16:creationId xmlns:a16="http://schemas.microsoft.com/office/drawing/2014/main" id="{F8C5B7FE-5C82-44E3-B371-6D03C9D10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workbookViewId="0">
      <selection activeCell="AJ9" sqref="AJ9"/>
    </sheetView>
  </sheetViews>
  <sheetFormatPr defaultRowHeight="13.2" x14ac:dyDescent="0.25"/>
  <cols>
    <col min="1" max="1" width="18.44140625" style="1" customWidth="1"/>
    <col min="2" max="18" width="8.88671875" hidden="1" customWidth="1"/>
    <col min="19" max="19" width="0" hidden="1" customWidth="1"/>
  </cols>
  <sheetData>
    <row r="1" spans="1:35" ht="14.4" x14ac:dyDescent="0.3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5" ht="14.4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5" s="1" customFormat="1" ht="14.4" x14ac:dyDescent="0.3">
      <c r="A3" s="2"/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2">
        <v>2017</v>
      </c>
      <c r="AD3" s="2">
        <v>2018</v>
      </c>
      <c r="AE3" s="2">
        <v>2019</v>
      </c>
      <c r="AF3" s="2">
        <v>2020</v>
      </c>
      <c r="AG3" s="2">
        <v>2021</v>
      </c>
    </row>
    <row r="4" spans="1:35" ht="14.4" x14ac:dyDescent="0.3">
      <c r="A4" s="2" t="s">
        <v>0</v>
      </c>
      <c r="B4" s="3">
        <v>17.3</v>
      </c>
      <c r="C4" s="3">
        <v>21.5</v>
      </c>
      <c r="D4" s="3">
        <v>20</v>
      </c>
      <c r="E4" s="3">
        <v>23.2</v>
      </c>
      <c r="F4" s="3">
        <v>16.399999999999999</v>
      </c>
      <c r="G4" s="3">
        <v>15.3</v>
      </c>
      <c r="H4" s="3">
        <v>11.3</v>
      </c>
      <c r="I4" s="3">
        <v>14.7</v>
      </c>
      <c r="J4" s="3">
        <v>14.7</v>
      </c>
      <c r="K4" s="3">
        <v>18.2</v>
      </c>
      <c r="L4" s="3">
        <v>16.5</v>
      </c>
      <c r="M4" s="3">
        <v>13</v>
      </c>
      <c r="N4" s="3">
        <v>10.3</v>
      </c>
      <c r="O4" s="3">
        <v>7.5</v>
      </c>
      <c r="P4" s="3">
        <v>11.7</v>
      </c>
      <c r="Q4" s="3">
        <v>12.7</v>
      </c>
      <c r="R4" s="3">
        <v>10.4</v>
      </c>
      <c r="S4" s="3">
        <v>14.6</v>
      </c>
      <c r="T4" s="3">
        <v>11.6</v>
      </c>
      <c r="U4" s="3">
        <v>9.5</v>
      </c>
      <c r="V4" s="3">
        <v>10.9</v>
      </c>
      <c r="W4" s="3">
        <v>9.9</v>
      </c>
      <c r="X4" s="3">
        <v>12.5</v>
      </c>
      <c r="Y4" s="3">
        <v>12.4</v>
      </c>
      <c r="Z4" s="3">
        <v>13.6</v>
      </c>
      <c r="AA4" s="3">
        <v>11.17</v>
      </c>
      <c r="AB4" s="3">
        <v>13.26</v>
      </c>
      <c r="AC4" s="3">
        <v>9.33</v>
      </c>
      <c r="AD4" s="3">
        <v>15.08</v>
      </c>
      <c r="AE4" s="3">
        <v>13.85</v>
      </c>
      <c r="AF4" s="3">
        <v>13.5</v>
      </c>
      <c r="AG4">
        <v>9.77</v>
      </c>
    </row>
    <row r="5" spans="1:35" ht="14.4" x14ac:dyDescent="0.3">
      <c r="A5" s="2" t="s">
        <v>1</v>
      </c>
      <c r="B5" s="3">
        <v>6</v>
      </c>
      <c r="C5" s="3">
        <v>7.1</v>
      </c>
      <c r="D5" s="3">
        <v>11.2</v>
      </c>
      <c r="E5" s="3">
        <v>8</v>
      </c>
      <c r="F5" s="3">
        <v>8.8000000000000007</v>
      </c>
      <c r="G5" s="3">
        <v>10.1</v>
      </c>
      <c r="H5" s="3">
        <v>6.1</v>
      </c>
      <c r="I5" s="3">
        <v>9.3000000000000007</v>
      </c>
      <c r="J5" s="3">
        <v>8.1</v>
      </c>
      <c r="K5" s="3">
        <v>11.9</v>
      </c>
      <c r="L5" s="3">
        <v>11.3</v>
      </c>
      <c r="M5" s="3">
        <v>11.5</v>
      </c>
      <c r="N5" s="3">
        <v>9.8000000000000007</v>
      </c>
      <c r="O5" s="3">
        <v>11.1</v>
      </c>
      <c r="P5" s="3">
        <v>17</v>
      </c>
      <c r="Q5" s="3">
        <v>14.9</v>
      </c>
      <c r="R5" s="3">
        <v>14.5</v>
      </c>
      <c r="S5" s="3">
        <v>17.7</v>
      </c>
      <c r="T5" s="3">
        <v>17</v>
      </c>
      <c r="U5" s="3">
        <v>13.9</v>
      </c>
      <c r="V5" s="3">
        <v>9</v>
      </c>
      <c r="W5" s="3">
        <v>9.6999999999999993</v>
      </c>
      <c r="X5" s="3">
        <v>12.4</v>
      </c>
      <c r="Y5" s="3">
        <v>12.5</v>
      </c>
      <c r="Z5" s="3">
        <v>11.8</v>
      </c>
      <c r="AA5" s="3">
        <v>18.3</v>
      </c>
      <c r="AB5" s="3">
        <v>13.6</v>
      </c>
      <c r="AC5" s="3">
        <v>12.66</v>
      </c>
      <c r="AD5" s="3">
        <v>14.2</v>
      </c>
      <c r="AE5" s="3">
        <v>15.38</v>
      </c>
      <c r="AF5" s="3">
        <v>14.95</v>
      </c>
      <c r="AG5" s="3">
        <v>12.68</v>
      </c>
      <c r="AI5">
        <f>((AG5-AG9)/AG9)</f>
        <v>0.40576496674057655</v>
      </c>
    </row>
    <row r="6" spans="1:35" ht="14.4" x14ac:dyDescent="0.3">
      <c r="A6" s="2" t="s">
        <v>2</v>
      </c>
      <c r="B6" s="3">
        <v>5</v>
      </c>
      <c r="C6" s="3">
        <v>7.8</v>
      </c>
      <c r="D6" s="3">
        <v>9.1999999999999993</v>
      </c>
      <c r="E6" s="3">
        <v>9.1</v>
      </c>
      <c r="F6" s="3">
        <v>8.9</v>
      </c>
      <c r="G6" s="3">
        <v>7.2</v>
      </c>
      <c r="H6" s="3">
        <v>6.2</v>
      </c>
      <c r="I6" s="3">
        <v>5.8</v>
      </c>
      <c r="J6" s="3">
        <v>6.1</v>
      </c>
      <c r="K6" s="3">
        <v>8.1</v>
      </c>
      <c r="L6" s="3">
        <v>11.5</v>
      </c>
      <c r="M6" s="3">
        <v>9.6999999999999993</v>
      </c>
      <c r="N6" s="3">
        <v>11.1</v>
      </c>
      <c r="O6" s="3">
        <v>10.199999999999999</v>
      </c>
      <c r="P6" s="3">
        <v>9.6999999999999993</v>
      </c>
      <c r="Q6" s="3">
        <v>10.199999999999999</v>
      </c>
      <c r="R6" s="3">
        <v>11.7</v>
      </c>
      <c r="S6" s="3">
        <v>12.6</v>
      </c>
      <c r="T6" s="3">
        <v>10.1</v>
      </c>
      <c r="U6" s="3">
        <v>8.3000000000000007</v>
      </c>
      <c r="V6" s="3">
        <v>7.1</v>
      </c>
      <c r="W6" s="3">
        <v>7.6</v>
      </c>
      <c r="X6" s="3">
        <v>7.3</v>
      </c>
      <c r="Y6" s="3">
        <v>6.2</v>
      </c>
      <c r="Z6" s="3">
        <v>7.9</v>
      </c>
      <c r="AA6" s="3">
        <v>9.52</v>
      </c>
      <c r="AB6" s="3">
        <v>6.29</v>
      </c>
      <c r="AC6" s="3">
        <v>5.79</v>
      </c>
      <c r="AD6" s="3">
        <v>9.15</v>
      </c>
      <c r="AE6" s="3">
        <v>9.02</v>
      </c>
      <c r="AF6" s="3">
        <v>8.7200000000000006</v>
      </c>
      <c r="AG6">
        <v>9.19</v>
      </c>
    </row>
    <row r="7" spans="1:35" ht="14.4" x14ac:dyDescent="0.3">
      <c r="A7" s="2" t="s">
        <v>3</v>
      </c>
      <c r="B7" s="3">
        <v>10.7</v>
      </c>
      <c r="C7" s="3">
        <v>12.1</v>
      </c>
      <c r="D7" s="3">
        <v>15.3</v>
      </c>
      <c r="E7" s="3">
        <v>16</v>
      </c>
      <c r="F7" s="3">
        <v>13.1</v>
      </c>
      <c r="G7" s="3">
        <v>12.6</v>
      </c>
      <c r="H7" s="3">
        <v>9</v>
      </c>
      <c r="I7" s="3">
        <v>7.6</v>
      </c>
      <c r="J7" s="3">
        <v>9.5</v>
      </c>
      <c r="K7" s="3">
        <v>7.3</v>
      </c>
      <c r="L7" s="3">
        <v>9.4</v>
      </c>
      <c r="M7" s="3">
        <v>7.5</v>
      </c>
      <c r="N7" s="3">
        <v>7.4</v>
      </c>
      <c r="O7" s="3">
        <v>9</v>
      </c>
      <c r="P7" s="3">
        <v>9.8000000000000007</v>
      </c>
      <c r="Q7" s="3">
        <v>9.6</v>
      </c>
      <c r="R7" s="3">
        <v>11.5</v>
      </c>
      <c r="S7" s="3">
        <v>10.6</v>
      </c>
      <c r="T7" s="3">
        <v>9.1</v>
      </c>
      <c r="U7" s="3">
        <v>8.1</v>
      </c>
      <c r="V7" s="3">
        <v>7.5</v>
      </c>
      <c r="W7" s="3">
        <v>10.5</v>
      </c>
      <c r="X7" s="3">
        <v>11.8</v>
      </c>
      <c r="Y7" s="3">
        <v>9.9</v>
      </c>
      <c r="Z7" s="3">
        <v>7.9</v>
      </c>
      <c r="AA7" s="3">
        <v>8.99</v>
      </c>
      <c r="AB7" s="3">
        <v>7.4</v>
      </c>
      <c r="AC7" s="3">
        <v>7.45</v>
      </c>
      <c r="AD7" s="3">
        <v>7.59</v>
      </c>
      <c r="AE7" s="3">
        <v>8.14</v>
      </c>
      <c r="AF7" s="3">
        <v>8.32</v>
      </c>
      <c r="AG7" s="3">
        <v>6.85</v>
      </c>
    </row>
    <row r="8" spans="1:35" ht="14.4" x14ac:dyDescent="0.3">
      <c r="A8" s="2" t="s">
        <v>4</v>
      </c>
      <c r="B8" s="3">
        <v>11</v>
      </c>
      <c r="C8" s="3">
        <v>12.1</v>
      </c>
      <c r="D8" s="3">
        <v>10.7</v>
      </c>
      <c r="E8" s="3">
        <v>10.4</v>
      </c>
      <c r="F8" s="3">
        <v>8.6</v>
      </c>
      <c r="G8" s="3">
        <v>6.5</v>
      </c>
      <c r="H8" s="3">
        <v>4.7</v>
      </c>
      <c r="I8" s="3">
        <v>4.0999999999999996</v>
      </c>
      <c r="J8" s="3">
        <v>5.8</v>
      </c>
      <c r="K8" s="3">
        <v>5</v>
      </c>
      <c r="L8" s="3">
        <v>8.4</v>
      </c>
      <c r="M8" s="3">
        <v>6.8</v>
      </c>
      <c r="N8" s="3">
        <v>5.0999999999999996</v>
      </c>
      <c r="O8" s="3">
        <v>5.2</v>
      </c>
      <c r="P8" s="3">
        <v>4.9000000000000004</v>
      </c>
      <c r="Q8" s="3">
        <v>5</v>
      </c>
      <c r="R8" s="3">
        <v>6.3</v>
      </c>
      <c r="S8" s="3">
        <v>7.9</v>
      </c>
      <c r="T8" s="3">
        <v>9.6999999999999993</v>
      </c>
      <c r="U8" s="3">
        <v>7.3</v>
      </c>
      <c r="V8" s="3">
        <v>6.5</v>
      </c>
      <c r="W8" s="3">
        <v>6.4</v>
      </c>
      <c r="X8" s="3">
        <v>5.4</v>
      </c>
      <c r="Y8" s="3">
        <v>5.2</v>
      </c>
      <c r="Z8" s="3">
        <v>5.3</v>
      </c>
      <c r="AA8" s="3">
        <v>4.79</v>
      </c>
      <c r="AB8" s="3">
        <v>4.83</v>
      </c>
      <c r="AC8" s="3">
        <v>4.05</v>
      </c>
      <c r="AD8" s="3">
        <v>4.8099999999999996</v>
      </c>
      <c r="AE8" s="3">
        <v>4.79</v>
      </c>
      <c r="AF8" s="3">
        <v>4.68</v>
      </c>
      <c r="AG8">
        <v>4.7</v>
      </c>
    </row>
    <row r="9" spans="1:35" ht="14.4" x14ac:dyDescent="0.3">
      <c r="A9" s="2" t="s">
        <v>5</v>
      </c>
      <c r="B9" s="3">
        <v>10.7</v>
      </c>
      <c r="C9" s="3">
        <v>10.9</v>
      </c>
      <c r="D9" s="3">
        <v>12.1</v>
      </c>
      <c r="E9" s="3">
        <v>11.9</v>
      </c>
      <c r="F9" s="3">
        <v>10.7</v>
      </c>
      <c r="G9" s="3">
        <v>9.6</v>
      </c>
      <c r="H9" s="3">
        <v>8.3000000000000007</v>
      </c>
      <c r="I9" s="3">
        <v>6.2</v>
      </c>
      <c r="J9" s="3">
        <v>8</v>
      </c>
      <c r="K9" s="3">
        <v>7</v>
      </c>
      <c r="L9" s="3">
        <v>8.3000000000000007</v>
      </c>
      <c r="M9" s="3">
        <v>7.2</v>
      </c>
      <c r="N9" s="3">
        <v>7.9</v>
      </c>
      <c r="O9" s="3">
        <v>8.3000000000000007</v>
      </c>
      <c r="P9" s="3">
        <v>8.1999999999999993</v>
      </c>
      <c r="Q9" s="3">
        <v>9.8000000000000007</v>
      </c>
      <c r="R9" s="3">
        <v>10.8</v>
      </c>
      <c r="S9" s="3">
        <v>11.2</v>
      </c>
      <c r="T9" s="3">
        <v>11</v>
      </c>
      <c r="U9" s="3">
        <v>10.5</v>
      </c>
      <c r="V9" s="3">
        <v>10.199999999999999</v>
      </c>
      <c r="W9" s="3">
        <v>9.9</v>
      </c>
      <c r="X9" s="3">
        <v>9.1</v>
      </c>
      <c r="Y9" s="3">
        <v>9.3000000000000007</v>
      </c>
      <c r="Z9" s="3">
        <v>9.1999999999999993</v>
      </c>
      <c r="AA9" s="3">
        <v>9.1300000000000008</v>
      </c>
      <c r="AB9" s="3">
        <v>7.92</v>
      </c>
      <c r="AC9" s="3">
        <v>8.49</v>
      </c>
      <c r="AD9" s="3">
        <v>9.01</v>
      </c>
      <c r="AE9" s="3">
        <v>9.0500000000000007</v>
      </c>
      <c r="AF9" s="3">
        <v>9.11</v>
      </c>
      <c r="AG9" s="3">
        <v>9.02</v>
      </c>
    </row>
    <row r="10" spans="1:35" ht="14.4" x14ac:dyDescent="0.3">
      <c r="A10" s="2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11</v>
      </c>
      <c r="T10" s="3">
        <v>10</v>
      </c>
      <c r="U10" s="3">
        <v>10</v>
      </c>
      <c r="V10" s="3">
        <v>9</v>
      </c>
      <c r="W10" s="3">
        <v>9</v>
      </c>
      <c r="X10" s="3">
        <v>9</v>
      </c>
      <c r="Y10" s="3">
        <v>8</v>
      </c>
      <c r="Z10" s="3">
        <v>9</v>
      </c>
      <c r="AA10" s="3">
        <v>9</v>
      </c>
      <c r="AB10" s="3">
        <v>9</v>
      </c>
      <c r="AC10" s="3">
        <v>9</v>
      </c>
      <c r="AD10" s="3">
        <v>9</v>
      </c>
      <c r="AE10" s="3">
        <v>9</v>
      </c>
      <c r="AF10" s="3">
        <v>9</v>
      </c>
      <c r="AG10" s="3">
        <v>9</v>
      </c>
    </row>
    <row r="11" spans="1:35" ht="14.4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4.4" x14ac:dyDescent="0.3">
      <c r="A12" s="2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x14ac:dyDescent="0.25">
      <c r="A13" s="1" t="s">
        <v>22</v>
      </c>
    </row>
    <row r="15" spans="1:35" x14ac:dyDescent="0.25">
      <c r="A15" s="1" t="s">
        <v>19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C1" workbookViewId="0">
      <selection activeCell="AM5" sqref="AM5"/>
    </sheetView>
  </sheetViews>
  <sheetFormatPr defaultRowHeight="13.2" x14ac:dyDescent="0.25"/>
  <cols>
    <col min="1" max="1" width="18.44140625" style="1" customWidth="1"/>
    <col min="2" max="18" width="0" hidden="1" customWidth="1"/>
    <col min="19" max="19" width="9.5546875" bestFit="1" customWidth="1"/>
    <col min="20" max="21" width="9.88671875" bestFit="1" customWidth="1"/>
    <col min="23" max="27" width="11.44140625" bestFit="1" customWidth="1"/>
    <col min="28" max="28" width="11.5546875" bestFit="1" customWidth="1"/>
  </cols>
  <sheetData>
    <row r="1" spans="1:28" ht="14.4" x14ac:dyDescent="0.3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A2" s="2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ht="14.4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A4" s="2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8" s="1" customFormat="1" ht="14.4" x14ac:dyDescent="0.3">
      <c r="A5" s="2"/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2">
        <v>1999</v>
      </c>
      <c r="L5" s="2">
        <v>2000</v>
      </c>
      <c r="M5" s="2">
        <v>2001</v>
      </c>
      <c r="N5" s="2">
        <v>2002</v>
      </c>
      <c r="O5" s="2">
        <v>2003</v>
      </c>
      <c r="P5" s="2">
        <v>2004</v>
      </c>
      <c r="Q5" s="2">
        <v>2005</v>
      </c>
      <c r="R5" s="2">
        <v>2006</v>
      </c>
      <c r="S5" s="2">
        <v>2012</v>
      </c>
      <c r="T5" s="2">
        <v>2013</v>
      </c>
      <c r="U5" s="2">
        <v>2014</v>
      </c>
      <c r="V5" s="2">
        <v>2015</v>
      </c>
      <c r="W5" s="2">
        <v>2016</v>
      </c>
      <c r="X5" s="2">
        <v>2017</v>
      </c>
      <c r="Y5" s="2">
        <v>2018</v>
      </c>
      <c r="Z5" s="2">
        <v>2019</v>
      </c>
      <c r="AA5" s="2">
        <v>2020</v>
      </c>
      <c r="AB5" s="2">
        <v>2021</v>
      </c>
    </row>
    <row r="6" spans="1:28" ht="14.4" x14ac:dyDescent="0.3">
      <c r="A6" s="2" t="s">
        <v>10</v>
      </c>
      <c r="B6" s="3">
        <v>17.3</v>
      </c>
      <c r="C6" s="3">
        <v>21.5</v>
      </c>
      <c r="D6" s="3">
        <v>20</v>
      </c>
      <c r="E6" s="3">
        <v>23.2</v>
      </c>
      <c r="F6" s="3">
        <v>16.399999999999999</v>
      </c>
      <c r="G6" s="3">
        <v>15.3</v>
      </c>
      <c r="H6" s="3">
        <v>11.3</v>
      </c>
      <c r="I6" s="3">
        <v>14.7</v>
      </c>
      <c r="J6" s="3">
        <v>14.7</v>
      </c>
      <c r="K6" s="3">
        <v>18.2</v>
      </c>
      <c r="L6" s="3">
        <v>16.5</v>
      </c>
      <c r="M6" s="3">
        <v>13</v>
      </c>
      <c r="N6" s="3">
        <v>10.3</v>
      </c>
      <c r="O6" s="3">
        <v>7.5</v>
      </c>
      <c r="P6" s="3">
        <v>11.7</v>
      </c>
      <c r="Q6" s="3">
        <v>12.7</v>
      </c>
      <c r="R6" s="3">
        <v>10.4</v>
      </c>
      <c r="S6" s="4">
        <v>595</v>
      </c>
      <c r="T6" s="4">
        <v>501</v>
      </c>
      <c r="U6" s="4">
        <v>352</v>
      </c>
      <c r="V6" s="3">
        <v>489</v>
      </c>
      <c r="W6" s="4">
        <v>382</v>
      </c>
      <c r="X6" s="4">
        <v>490</v>
      </c>
      <c r="Y6">
        <v>414</v>
      </c>
      <c r="Z6">
        <v>494</v>
      </c>
      <c r="AA6">
        <v>508</v>
      </c>
      <c r="AB6">
        <v>422</v>
      </c>
    </row>
    <row r="7" spans="1:28" ht="14.4" x14ac:dyDescent="0.3">
      <c r="A7" s="2" t="s">
        <v>11</v>
      </c>
      <c r="B7" s="3">
        <v>6</v>
      </c>
      <c r="C7" s="3">
        <v>7.1</v>
      </c>
      <c r="D7" s="3">
        <v>11.2</v>
      </c>
      <c r="E7" s="3">
        <v>8</v>
      </c>
      <c r="F7" s="3">
        <v>8.8000000000000007</v>
      </c>
      <c r="G7" s="3">
        <v>10.1</v>
      </c>
      <c r="H7" s="3">
        <v>6.1</v>
      </c>
      <c r="I7" s="3">
        <v>9.3000000000000007</v>
      </c>
      <c r="J7" s="3">
        <v>8.1</v>
      </c>
      <c r="K7" s="3">
        <v>11.9</v>
      </c>
      <c r="L7" s="3">
        <v>11.3</v>
      </c>
      <c r="M7" s="3">
        <v>11.5</v>
      </c>
      <c r="N7" s="3">
        <v>9.8000000000000007</v>
      </c>
      <c r="O7" s="3">
        <v>11.1</v>
      </c>
      <c r="P7" s="3">
        <v>17</v>
      </c>
      <c r="Q7" s="3">
        <v>14.9</v>
      </c>
      <c r="R7" s="3">
        <v>14.5</v>
      </c>
      <c r="S7" s="4">
        <v>581</v>
      </c>
      <c r="T7" s="4">
        <v>505</v>
      </c>
      <c r="U7" s="4">
        <v>427</v>
      </c>
      <c r="V7" s="3">
        <v>446</v>
      </c>
      <c r="W7" s="4">
        <v>336</v>
      </c>
      <c r="X7" s="4">
        <v>370</v>
      </c>
      <c r="Y7">
        <v>405</v>
      </c>
      <c r="Z7">
        <v>381</v>
      </c>
      <c r="AA7">
        <v>363</v>
      </c>
      <c r="AB7">
        <v>274</v>
      </c>
    </row>
    <row r="8" spans="1:28" ht="14.4" x14ac:dyDescent="0.3">
      <c r="A8" s="2" t="s">
        <v>12</v>
      </c>
      <c r="B8" s="3">
        <v>5</v>
      </c>
      <c r="C8" s="3">
        <v>7.8</v>
      </c>
      <c r="D8" s="3">
        <v>9.1999999999999993</v>
      </c>
      <c r="E8" s="3">
        <v>9.1</v>
      </c>
      <c r="F8" s="3">
        <v>8.9</v>
      </c>
      <c r="G8" s="3">
        <v>7.2</v>
      </c>
      <c r="H8" s="3">
        <v>6.2</v>
      </c>
      <c r="I8" s="3">
        <v>5.8</v>
      </c>
      <c r="J8" s="3">
        <v>6.1</v>
      </c>
      <c r="K8" s="3">
        <v>8.1</v>
      </c>
      <c r="L8" s="3">
        <v>11.5</v>
      </c>
      <c r="M8" s="3">
        <v>9.6999999999999993</v>
      </c>
      <c r="N8" s="3">
        <v>11.1</v>
      </c>
      <c r="O8" s="3">
        <v>10.199999999999999</v>
      </c>
      <c r="P8" s="3">
        <v>9.6999999999999993</v>
      </c>
      <c r="Q8" s="3">
        <v>10.199999999999999</v>
      </c>
      <c r="R8" s="3">
        <v>11.7</v>
      </c>
      <c r="S8" s="4">
        <v>1725</v>
      </c>
      <c r="T8" s="4">
        <v>1500</v>
      </c>
      <c r="U8" s="4">
        <v>1281</v>
      </c>
      <c r="V8" s="3">
        <v>1441</v>
      </c>
      <c r="W8" s="4">
        <v>1275</v>
      </c>
      <c r="X8" s="4">
        <v>1195</v>
      </c>
      <c r="Y8">
        <v>1207</v>
      </c>
      <c r="Z8">
        <v>1288</v>
      </c>
      <c r="AA8">
        <v>1377</v>
      </c>
      <c r="AB8">
        <v>1186</v>
      </c>
    </row>
    <row r="9" spans="1:28" ht="14.4" x14ac:dyDescent="0.3">
      <c r="A9" s="2" t="s">
        <v>13</v>
      </c>
      <c r="B9" s="3">
        <v>10.7</v>
      </c>
      <c r="C9" s="3">
        <v>12.1</v>
      </c>
      <c r="D9" s="3">
        <v>15.3</v>
      </c>
      <c r="E9" s="3">
        <v>16</v>
      </c>
      <c r="F9" s="3">
        <v>13.1</v>
      </c>
      <c r="G9" s="3">
        <v>12.6</v>
      </c>
      <c r="H9" s="3">
        <v>9</v>
      </c>
      <c r="I9" s="3">
        <v>7.6</v>
      </c>
      <c r="J9" s="3">
        <v>9.5</v>
      </c>
      <c r="K9" s="3">
        <v>7.3</v>
      </c>
      <c r="L9" s="3">
        <v>9.4</v>
      </c>
      <c r="M9" s="3">
        <v>7.5</v>
      </c>
      <c r="N9" s="3">
        <v>7.4</v>
      </c>
      <c r="O9" s="3">
        <v>9</v>
      </c>
      <c r="P9" s="3">
        <v>9.8000000000000007</v>
      </c>
      <c r="Q9" s="3">
        <v>9.6</v>
      </c>
      <c r="R9" s="3">
        <v>11.5</v>
      </c>
      <c r="S9" s="4">
        <v>2</v>
      </c>
      <c r="T9" s="4">
        <v>1</v>
      </c>
      <c r="U9" s="4">
        <v>0</v>
      </c>
      <c r="V9" s="3"/>
    </row>
    <row r="10" spans="1:28" ht="14.4" x14ac:dyDescent="0.3">
      <c r="A10" s="2" t="s">
        <v>14</v>
      </c>
      <c r="B10" s="3">
        <v>11</v>
      </c>
      <c r="C10" s="3">
        <v>12.1</v>
      </c>
      <c r="D10" s="3">
        <v>10.7</v>
      </c>
      <c r="E10" s="3">
        <v>10.4</v>
      </c>
      <c r="F10" s="3">
        <v>8.6</v>
      </c>
      <c r="G10" s="3">
        <v>6.5</v>
      </c>
      <c r="H10" s="3">
        <v>4.7</v>
      </c>
      <c r="I10" s="3">
        <v>4.0999999999999996</v>
      </c>
      <c r="J10" s="3">
        <v>5.8</v>
      </c>
      <c r="K10" s="3">
        <v>5</v>
      </c>
      <c r="L10" s="3">
        <v>8.4</v>
      </c>
      <c r="M10" s="3">
        <v>6.8</v>
      </c>
      <c r="N10" s="3">
        <v>5.0999999999999996</v>
      </c>
      <c r="O10" s="3">
        <v>5.2</v>
      </c>
      <c r="P10" s="3">
        <v>4.9000000000000004</v>
      </c>
      <c r="Q10" s="3">
        <v>5</v>
      </c>
      <c r="R10" s="3">
        <v>6.3</v>
      </c>
      <c r="S10" s="4">
        <v>142</v>
      </c>
      <c r="T10" s="4">
        <v>138</v>
      </c>
      <c r="U10" s="4">
        <v>97</v>
      </c>
      <c r="V10" s="3">
        <f>16+103</f>
        <v>119</v>
      </c>
      <c r="W10">
        <f>19+93</f>
        <v>112</v>
      </c>
      <c r="X10">
        <f>22+95</f>
        <v>117</v>
      </c>
      <c r="Y10">
        <f>17+84</f>
        <v>101</v>
      </c>
      <c r="Z10">
        <f>13+132</f>
        <v>145</v>
      </c>
      <c r="AA10">
        <f>21+122</f>
        <v>143</v>
      </c>
      <c r="AB10">
        <f>94+12</f>
        <v>106</v>
      </c>
    </row>
    <row r="11" spans="1:28" ht="14.4" x14ac:dyDescent="0.3">
      <c r="A11" s="2" t="s">
        <v>15</v>
      </c>
      <c r="B11" s="3">
        <v>10.7</v>
      </c>
      <c r="C11" s="3">
        <v>10.9</v>
      </c>
      <c r="D11" s="3">
        <v>12.1</v>
      </c>
      <c r="E11" s="3">
        <v>11.9</v>
      </c>
      <c r="F11" s="3">
        <v>10.7</v>
      </c>
      <c r="G11" s="3">
        <v>9.6</v>
      </c>
      <c r="H11" s="3">
        <v>8.3000000000000007</v>
      </c>
      <c r="I11" s="3">
        <v>6.2</v>
      </c>
      <c r="J11" s="3">
        <v>8</v>
      </c>
      <c r="K11" s="3">
        <v>7</v>
      </c>
      <c r="L11" s="3">
        <v>8.3000000000000007</v>
      </c>
      <c r="M11" s="3">
        <v>7.2</v>
      </c>
      <c r="N11" s="3">
        <v>7.9</v>
      </c>
      <c r="O11" s="3">
        <v>8.3000000000000007</v>
      </c>
      <c r="P11" s="3">
        <v>8.1999999999999993</v>
      </c>
      <c r="Q11" s="3">
        <v>9.8000000000000007</v>
      </c>
      <c r="R11" s="3">
        <v>10.8</v>
      </c>
      <c r="S11" s="4">
        <v>3045</v>
      </c>
      <c r="T11" s="4">
        <v>2645</v>
      </c>
      <c r="U11" s="4">
        <v>2157</v>
      </c>
      <c r="V11" s="3">
        <v>2495</v>
      </c>
      <c r="W11" s="4">
        <v>2105</v>
      </c>
      <c r="X11" s="4">
        <v>2172</v>
      </c>
      <c r="Y11">
        <v>2128</v>
      </c>
      <c r="Z11">
        <v>2310</v>
      </c>
      <c r="AA11">
        <v>2391</v>
      </c>
      <c r="AB11">
        <v>1988</v>
      </c>
    </row>
    <row r="12" spans="1:28" ht="14.4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8" ht="14.4" x14ac:dyDescent="0.3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ht="14.4" x14ac:dyDescent="0.3">
      <c r="A14" s="2"/>
      <c r="B14" s="2">
        <v>1990</v>
      </c>
      <c r="C14" s="2">
        <v>1991</v>
      </c>
      <c r="D14" s="2">
        <v>1992</v>
      </c>
      <c r="E14" s="2">
        <v>1993</v>
      </c>
      <c r="F14" s="2">
        <v>1994</v>
      </c>
      <c r="G14" s="2">
        <v>1995</v>
      </c>
      <c r="H14" s="2">
        <v>1996</v>
      </c>
      <c r="I14" s="2">
        <v>1997</v>
      </c>
      <c r="J14" s="2">
        <v>1998</v>
      </c>
      <c r="K14" s="2">
        <v>1999</v>
      </c>
      <c r="L14" s="2">
        <v>2000</v>
      </c>
      <c r="M14" s="2">
        <v>2001</v>
      </c>
      <c r="N14" s="2">
        <v>2002</v>
      </c>
      <c r="O14" s="2">
        <v>2003</v>
      </c>
      <c r="P14" s="2">
        <v>2004</v>
      </c>
      <c r="Q14" s="2">
        <v>2005</v>
      </c>
      <c r="R14" s="2">
        <v>2006</v>
      </c>
      <c r="S14" s="2">
        <v>2012</v>
      </c>
      <c r="T14" s="2">
        <v>2013</v>
      </c>
      <c r="U14" s="2">
        <v>2014</v>
      </c>
      <c r="V14" s="2">
        <v>2015</v>
      </c>
      <c r="W14" s="2">
        <v>2016</v>
      </c>
      <c r="X14" s="2">
        <v>2017</v>
      </c>
      <c r="Y14" s="2">
        <v>2018</v>
      </c>
      <c r="Z14" s="2">
        <v>2019</v>
      </c>
      <c r="AA14" s="2">
        <v>2020</v>
      </c>
      <c r="AB14" s="2">
        <v>2021</v>
      </c>
    </row>
    <row r="15" spans="1:28" ht="14.4" x14ac:dyDescent="0.3">
      <c r="A15" s="2" t="s">
        <v>10</v>
      </c>
      <c r="B15" s="3">
        <v>17.3</v>
      </c>
      <c r="C15" s="3">
        <v>21.5</v>
      </c>
      <c r="D15" s="3">
        <v>20</v>
      </c>
      <c r="E15" s="3">
        <v>23.2</v>
      </c>
      <c r="F15" s="3">
        <v>16.399999999999999</v>
      </c>
      <c r="G15" s="3">
        <v>15.3</v>
      </c>
      <c r="H15" s="3">
        <v>11.3</v>
      </c>
      <c r="I15" s="3">
        <v>14.7</v>
      </c>
      <c r="J15" s="3">
        <v>14.7</v>
      </c>
      <c r="K15" s="3">
        <v>18.2</v>
      </c>
      <c r="L15" s="3">
        <v>16.5</v>
      </c>
      <c r="M15" s="3">
        <v>13</v>
      </c>
      <c r="N15" s="3">
        <v>10.3</v>
      </c>
      <c r="O15" s="3">
        <v>7.5</v>
      </c>
      <c r="P15" s="3">
        <v>11.7</v>
      </c>
      <c r="Q15" s="3">
        <v>12.7</v>
      </c>
      <c r="R15" s="3">
        <v>10.4</v>
      </c>
      <c r="S15" s="4">
        <v>21793</v>
      </c>
      <c r="T15" s="4">
        <v>21798</v>
      </c>
      <c r="U15" s="4">
        <v>21830</v>
      </c>
      <c r="V15" s="5">
        <v>22587</v>
      </c>
      <c r="W15" s="4">
        <v>22790</v>
      </c>
      <c r="X15" s="4">
        <v>22973</v>
      </c>
      <c r="Y15" s="9">
        <v>23140</v>
      </c>
      <c r="Z15" s="9">
        <v>23329</v>
      </c>
      <c r="AA15" s="9">
        <v>23520</v>
      </c>
      <c r="AB15" s="9">
        <v>23791</v>
      </c>
    </row>
    <row r="16" spans="1:28" ht="14.4" x14ac:dyDescent="0.3">
      <c r="A16" s="2" t="s">
        <v>11</v>
      </c>
      <c r="B16" s="3">
        <v>6</v>
      </c>
      <c r="C16" s="3">
        <v>7.1</v>
      </c>
      <c r="D16" s="3">
        <v>11.2</v>
      </c>
      <c r="E16" s="3">
        <v>8</v>
      </c>
      <c r="F16" s="3">
        <v>8.8000000000000007</v>
      </c>
      <c r="G16" s="3">
        <v>10.1</v>
      </c>
      <c r="H16" s="3">
        <v>6.1</v>
      </c>
      <c r="I16" s="3">
        <v>9.3000000000000007</v>
      </c>
      <c r="J16" s="3">
        <v>8.1</v>
      </c>
      <c r="K16" s="3">
        <v>11.9</v>
      </c>
      <c r="L16" s="3">
        <v>11.3</v>
      </c>
      <c r="M16" s="3">
        <v>11.5</v>
      </c>
      <c r="N16" s="3">
        <v>9.8000000000000007</v>
      </c>
      <c r="O16" s="3">
        <v>11.1</v>
      </c>
      <c r="P16" s="3">
        <v>17</v>
      </c>
      <c r="Q16" s="3">
        <v>14.9</v>
      </c>
      <c r="R16" s="3">
        <v>14.5</v>
      </c>
      <c r="S16" s="4">
        <v>92810</v>
      </c>
      <c r="T16" s="4">
        <v>95715</v>
      </c>
      <c r="U16" s="4">
        <v>98564</v>
      </c>
      <c r="V16" s="5">
        <v>94715</v>
      </c>
      <c r="W16" s="4">
        <v>96361</v>
      </c>
      <c r="X16" s="4">
        <v>97955</v>
      </c>
      <c r="Y16" s="9">
        <v>99365</v>
      </c>
      <c r="Z16" s="9">
        <v>100703</v>
      </c>
      <c r="AA16" s="9">
        <v>101824</v>
      </c>
      <c r="AB16" s="9">
        <v>102667</v>
      </c>
    </row>
    <row r="17" spans="1:28" ht="14.4" x14ac:dyDescent="0.3">
      <c r="A17" s="2" t="s">
        <v>12</v>
      </c>
      <c r="B17" s="3">
        <v>5</v>
      </c>
      <c r="C17" s="3">
        <v>7.8</v>
      </c>
      <c r="D17" s="3">
        <v>9.1999999999999993</v>
      </c>
      <c r="E17" s="3">
        <v>9.1</v>
      </c>
      <c r="F17" s="3">
        <v>8.9</v>
      </c>
      <c r="G17" s="3">
        <v>7.2</v>
      </c>
      <c r="H17" s="3">
        <v>6.2</v>
      </c>
      <c r="I17" s="3">
        <v>5.8</v>
      </c>
      <c r="J17" s="3">
        <v>6.1</v>
      </c>
      <c r="K17" s="3">
        <v>8.1</v>
      </c>
      <c r="L17" s="3">
        <v>11.5</v>
      </c>
      <c r="M17" s="3">
        <v>9.6999999999999993</v>
      </c>
      <c r="N17" s="3">
        <v>11.1</v>
      </c>
      <c r="O17" s="3">
        <v>10.199999999999999</v>
      </c>
      <c r="P17" s="3">
        <v>9.6999999999999993</v>
      </c>
      <c r="Q17" s="3">
        <v>10.199999999999999</v>
      </c>
      <c r="R17" s="3">
        <v>11.7</v>
      </c>
      <c r="S17" s="4">
        <v>121752</v>
      </c>
      <c r="T17" s="4">
        <v>125430</v>
      </c>
      <c r="U17" s="4">
        <v>129034</v>
      </c>
      <c r="V17" s="5">
        <v>125213</v>
      </c>
      <c r="W17" s="4">
        <v>127182</v>
      </c>
      <c r="X17" s="4">
        <v>128931</v>
      </c>
      <c r="Y17" s="9">
        <v>130284</v>
      </c>
      <c r="Z17" s="9">
        <v>131644</v>
      </c>
      <c r="AA17" s="9">
        <v>132998</v>
      </c>
      <c r="AB17" s="9">
        <v>134264</v>
      </c>
    </row>
    <row r="18" spans="1:28" ht="14.4" x14ac:dyDescent="0.3">
      <c r="A18" s="2" t="s">
        <v>13</v>
      </c>
      <c r="B18" s="3">
        <v>10.7</v>
      </c>
      <c r="C18" s="3">
        <v>12.1</v>
      </c>
      <c r="D18" s="3">
        <v>15.3</v>
      </c>
      <c r="E18" s="3">
        <v>16</v>
      </c>
      <c r="F18" s="3">
        <v>13.1</v>
      </c>
      <c r="G18" s="3">
        <v>12.6</v>
      </c>
      <c r="H18" s="3">
        <v>9</v>
      </c>
      <c r="I18" s="3">
        <v>7.6</v>
      </c>
      <c r="J18" s="3">
        <v>9.5</v>
      </c>
      <c r="K18" s="3">
        <v>7.3</v>
      </c>
      <c r="L18" s="3">
        <v>9.4</v>
      </c>
      <c r="M18" s="3">
        <v>7.5</v>
      </c>
      <c r="N18" s="3">
        <v>7.4</v>
      </c>
      <c r="O18" s="3">
        <v>9</v>
      </c>
      <c r="P18" s="3">
        <v>9.8000000000000007</v>
      </c>
      <c r="Q18" s="3">
        <v>9.6</v>
      </c>
      <c r="R18" s="3">
        <v>11.5</v>
      </c>
      <c r="S18" s="4">
        <v>542</v>
      </c>
      <c r="T18" s="4">
        <v>567</v>
      </c>
      <c r="U18" s="4">
        <v>594</v>
      </c>
      <c r="V18" s="5"/>
      <c r="Y18" s="9"/>
      <c r="Z18" s="9"/>
      <c r="AA18" s="9"/>
      <c r="AB18" s="9"/>
    </row>
    <row r="19" spans="1:28" ht="14.4" x14ac:dyDescent="0.3">
      <c r="A19" s="2" t="s">
        <v>14</v>
      </c>
      <c r="B19" s="3">
        <v>11</v>
      </c>
      <c r="C19" s="3">
        <v>12.1</v>
      </c>
      <c r="D19" s="3">
        <v>10.7</v>
      </c>
      <c r="E19" s="3">
        <v>10.4</v>
      </c>
      <c r="F19" s="3">
        <v>8.6</v>
      </c>
      <c r="G19" s="3">
        <v>6.5</v>
      </c>
      <c r="H19" s="3">
        <v>4.7</v>
      </c>
      <c r="I19" s="3">
        <v>4.0999999999999996</v>
      </c>
      <c r="J19" s="3">
        <v>5.8</v>
      </c>
      <c r="K19" s="3">
        <v>5</v>
      </c>
      <c r="L19" s="3">
        <v>8.4</v>
      </c>
      <c r="M19" s="3">
        <v>6.8</v>
      </c>
      <c r="N19" s="3">
        <v>5.0999999999999996</v>
      </c>
      <c r="O19" s="3">
        <v>5.2</v>
      </c>
      <c r="P19" s="3">
        <v>4.9000000000000004</v>
      </c>
      <c r="Q19" s="3">
        <v>5</v>
      </c>
      <c r="R19" s="3">
        <v>6.3</v>
      </c>
      <c r="S19" s="4">
        <v>22119</v>
      </c>
      <c r="T19" s="4">
        <v>23138</v>
      </c>
      <c r="U19" s="4">
        <v>24219</v>
      </c>
      <c r="V19" s="5">
        <v>24817</v>
      </c>
      <c r="W19" s="4">
        <v>25688</v>
      </c>
      <c r="X19" s="4">
        <v>26602</v>
      </c>
      <c r="Y19" s="9">
        <v>27489</v>
      </c>
      <c r="Z19" s="9">
        <v>28265</v>
      </c>
      <c r="AA19" s="9">
        <v>29013</v>
      </c>
      <c r="AB19" s="9">
        <v>29667</v>
      </c>
    </row>
    <row r="20" spans="1:28" ht="14.4" x14ac:dyDescent="0.3">
      <c r="A20" s="2" t="s">
        <v>15</v>
      </c>
      <c r="B20" s="3">
        <v>10.7</v>
      </c>
      <c r="C20" s="3">
        <v>10.9</v>
      </c>
      <c r="D20" s="3">
        <v>12.1</v>
      </c>
      <c r="E20" s="3">
        <v>11.9</v>
      </c>
      <c r="F20" s="3">
        <v>10.7</v>
      </c>
      <c r="G20" s="3">
        <v>9.6</v>
      </c>
      <c r="H20" s="3">
        <v>8.3000000000000007</v>
      </c>
      <c r="I20" s="3">
        <v>6.2</v>
      </c>
      <c r="J20" s="3">
        <v>8</v>
      </c>
      <c r="K20" s="3">
        <v>7</v>
      </c>
      <c r="L20" s="3">
        <v>8.3000000000000007</v>
      </c>
      <c r="M20" s="3">
        <v>7.2</v>
      </c>
      <c r="N20" s="3">
        <v>7.9</v>
      </c>
      <c r="O20" s="3">
        <v>8.3000000000000007</v>
      </c>
      <c r="P20" s="3">
        <v>8.1999999999999993</v>
      </c>
      <c r="Q20" s="3">
        <v>9.8000000000000007</v>
      </c>
      <c r="R20" s="3">
        <v>10.8</v>
      </c>
      <c r="S20" s="4">
        <v>259016</v>
      </c>
      <c r="T20" s="4">
        <v>266648</v>
      </c>
      <c r="U20" s="4">
        <v>274241</v>
      </c>
      <c r="V20" s="5">
        <v>267332</v>
      </c>
      <c r="W20" s="4">
        <v>280278</v>
      </c>
      <c r="X20" s="4">
        <v>276461</v>
      </c>
      <c r="Y20" s="9">
        <v>280278</v>
      </c>
      <c r="Z20" s="9">
        <v>283941</v>
      </c>
      <c r="AA20" s="9">
        <v>287355</v>
      </c>
      <c r="AB20" s="9">
        <v>290389</v>
      </c>
    </row>
    <row r="21" spans="1:28" x14ac:dyDescent="0.25">
      <c r="U21" s="5"/>
    </row>
    <row r="22" spans="1:28" ht="14.4" x14ac:dyDescent="0.3">
      <c r="A22" s="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8" ht="14.4" x14ac:dyDescent="0.3">
      <c r="A23" s="2"/>
      <c r="B23" s="2">
        <v>1990</v>
      </c>
      <c r="C23" s="2">
        <v>1991</v>
      </c>
      <c r="D23" s="2">
        <v>1992</v>
      </c>
      <c r="E23" s="2">
        <v>1993</v>
      </c>
      <c r="F23" s="2">
        <v>1994</v>
      </c>
      <c r="G23" s="2">
        <v>1995</v>
      </c>
      <c r="H23" s="2">
        <v>1996</v>
      </c>
      <c r="I23" s="2">
        <v>1997</v>
      </c>
      <c r="J23" s="2">
        <v>1998</v>
      </c>
      <c r="K23" s="2">
        <v>1999</v>
      </c>
      <c r="L23" s="2">
        <v>2000</v>
      </c>
      <c r="M23" s="2">
        <v>2001</v>
      </c>
      <c r="N23" s="2">
        <v>2002</v>
      </c>
      <c r="O23" s="2">
        <v>2003</v>
      </c>
      <c r="P23" s="2">
        <v>2004</v>
      </c>
      <c r="Q23" s="2">
        <v>2005</v>
      </c>
      <c r="R23" s="2">
        <v>2006</v>
      </c>
      <c r="S23" s="2">
        <v>2012</v>
      </c>
      <c r="T23" s="2">
        <v>2013</v>
      </c>
      <c r="U23" s="2">
        <v>2014</v>
      </c>
      <c r="V23" s="2">
        <v>2015</v>
      </c>
      <c r="W23" s="2">
        <v>2016</v>
      </c>
      <c r="X23" s="2">
        <v>2017</v>
      </c>
      <c r="Y23" s="2">
        <v>2018</v>
      </c>
      <c r="Z23" s="2">
        <v>2019</v>
      </c>
      <c r="AA23" s="2">
        <v>2020</v>
      </c>
      <c r="AB23" s="2">
        <v>2021</v>
      </c>
    </row>
    <row r="24" spans="1:28" ht="14.4" x14ac:dyDescent="0.3">
      <c r="A24" s="2" t="s">
        <v>10</v>
      </c>
      <c r="B24" s="3">
        <v>17.3</v>
      </c>
      <c r="C24" s="3">
        <v>21.5</v>
      </c>
      <c r="D24" s="3">
        <v>20</v>
      </c>
      <c r="E24" s="3">
        <v>23.2</v>
      </c>
      <c r="F24" s="3">
        <v>16.399999999999999</v>
      </c>
      <c r="G24" s="3">
        <v>15.3</v>
      </c>
      <c r="H24" s="3">
        <v>11.3</v>
      </c>
      <c r="I24" s="3">
        <v>14.7</v>
      </c>
      <c r="J24" s="3">
        <v>14.7</v>
      </c>
      <c r="K24" s="3">
        <v>18.2</v>
      </c>
      <c r="L24" s="3">
        <v>16.5</v>
      </c>
      <c r="M24" s="3">
        <v>13</v>
      </c>
      <c r="N24" s="3">
        <v>10.3</v>
      </c>
      <c r="O24" s="3">
        <v>7.5</v>
      </c>
      <c r="P24" s="3">
        <v>11.7</v>
      </c>
      <c r="Q24" s="3">
        <v>12.7</v>
      </c>
      <c r="R24" s="3">
        <v>10.4</v>
      </c>
      <c r="S24" s="4">
        <f>(S6/S15)*1000</f>
        <v>27.302344789611343</v>
      </c>
      <c r="T24" s="4">
        <f>(T6/T15)*1000</f>
        <v>22.983759977979631</v>
      </c>
      <c r="U24" s="4">
        <f>(U6/U15)*1000</f>
        <v>16.124599175446633</v>
      </c>
      <c r="V24" s="4">
        <f t="shared" ref="V24:AB24" si="0">(V6/V15)*1000</f>
        <v>21.649621463673796</v>
      </c>
      <c r="W24" s="4">
        <f t="shared" si="0"/>
        <v>16.761737604212374</v>
      </c>
      <c r="X24" s="4">
        <f t="shared" si="0"/>
        <v>21.329386671309798</v>
      </c>
      <c r="Y24" s="4">
        <f t="shared" si="0"/>
        <v>17.891097666378567</v>
      </c>
      <c r="Z24" s="4">
        <f t="shared" si="0"/>
        <v>21.175361138497149</v>
      </c>
      <c r="AA24" s="4">
        <f t="shared" si="0"/>
        <v>21.598639455782315</v>
      </c>
      <c r="AB24" s="4">
        <f t="shared" si="0"/>
        <v>17.737800008406541</v>
      </c>
    </row>
    <row r="25" spans="1:28" ht="14.4" x14ac:dyDescent="0.3">
      <c r="A25" s="2" t="s">
        <v>11</v>
      </c>
      <c r="B25" s="3">
        <v>6</v>
      </c>
      <c r="C25" s="3">
        <v>7.1</v>
      </c>
      <c r="D25" s="3">
        <v>11.2</v>
      </c>
      <c r="E25" s="3">
        <v>8</v>
      </c>
      <c r="F25" s="3">
        <v>8.8000000000000007</v>
      </c>
      <c r="G25" s="3">
        <v>10.1</v>
      </c>
      <c r="H25" s="3">
        <v>6.1</v>
      </c>
      <c r="I25" s="3">
        <v>9.3000000000000007</v>
      </c>
      <c r="J25" s="3">
        <v>8.1</v>
      </c>
      <c r="K25" s="3">
        <v>11.9</v>
      </c>
      <c r="L25" s="3">
        <v>11.3</v>
      </c>
      <c r="M25" s="3">
        <v>11.5</v>
      </c>
      <c r="N25" s="3">
        <v>9.8000000000000007</v>
      </c>
      <c r="O25" s="3">
        <v>11.1</v>
      </c>
      <c r="P25" s="3">
        <v>17</v>
      </c>
      <c r="Q25" s="3">
        <v>14.9</v>
      </c>
      <c r="R25" s="3">
        <v>14.5</v>
      </c>
      <c r="S25" s="4">
        <f>(S7/S16)*1000</f>
        <v>6.2601012821894191</v>
      </c>
      <c r="T25" s="4">
        <f t="shared" ref="T25:U29" si="1">(T7/T16)*1000</f>
        <v>5.2760800292535128</v>
      </c>
      <c r="U25" s="4">
        <f t="shared" si="1"/>
        <v>4.3322105434032707</v>
      </c>
      <c r="V25" s="4">
        <f t="shared" ref="V25:AB25" si="2">(V7/V16)*1000</f>
        <v>4.7088634324024703</v>
      </c>
      <c r="W25" s="4">
        <f t="shared" si="2"/>
        <v>3.4868878488185051</v>
      </c>
      <c r="X25" s="4">
        <f t="shared" si="2"/>
        <v>3.7772446531570618</v>
      </c>
      <c r="Y25" s="4">
        <f t="shared" si="2"/>
        <v>4.0758818497458869</v>
      </c>
      <c r="Z25" s="4">
        <f t="shared" si="2"/>
        <v>3.7834026791654667</v>
      </c>
      <c r="AA25" s="4">
        <f t="shared" si="2"/>
        <v>3.56497485857951</v>
      </c>
      <c r="AB25" s="4">
        <f t="shared" si="2"/>
        <v>2.6688225038230398</v>
      </c>
    </row>
    <row r="26" spans="1:28" ht="14.4" x14ac:dyDescent="0.3">
      <c r="A26" s="2" t="s">
        <v>12</v>
      </c>
      <c r="B26" s="3">
        <v>5</v>
      </c>
      <c r="C26" s="3">
        <v>7.8</v>
      </c>
      <c r="D26" s="3">
        <v>9.1999999999999993</v>
      </c>
      <c r="E26" s="3">
        <v>9.1</v>
      </c>
      <c r="F26" s="3">
        <v>8.9</v>
      </c>
      <c r="G26" s="3">
        <v>7.2</v>
      </c>
      <c r="H26" s="3">
        <v>6.2</v>
      </c>
      <c r="I26" s="3">
        <v>5.8</v>
      </c>
      <c r="J26" s="3">
        <v>6.1</v>
      </c>
      <c r="K26" s="3">
        <v>8.1</v>
      </c>
      <c r="L26" s="3">
        <v>11.5</v>
      </c>
      <c r="M26" s="3">
        <v>9.6999999999999993</v>
      </c>
      <c r="N26" s="3">
        <v>11.1</v>
      </c>
      <c r="O26" s="3">
        <v>10.199999999999999</v>
      </c>
      <c r="P26" s="3">
        <v>9.6999999999999993</v>
      </c>
      <c r="Q26" s="3">
        <v>10.199999999999999</v>
      </c>
      <c r="R26" s="3">
        <v>11.7</v>
      </c>
      <c r="S26" s="4">
        <f>(S8/S17)*1000</f>
        <v>14.168145081805637</v>
      </c>
      <c r="T26" s="4">
        <f t="shared" si="1"/>
        <v>11.95886151638364</v>
      </c>
      <c r="U26" s="4">
        <f t="shared" si="1"/>
        <v>9.927615977184308</v>
      </c>
      <c r="V26" s="4">
        <f t="shared" ref="V26:AB26" si="3">(V8/V17)*1000</f>
        <v>11.508389703944479</v>
      </c>
      <c r="W26" s="4">
        <f t="shared" si="3"/>
        <v>10.025003538236543</v>
      </c>
      <c r="X26" s="4">
        <f t="shared" si="3"/>
        <v>9.268523473796062</v>
      </c>
      <c r="Y26" s="4">
        <f t="shared" si="3"/>
        <v>9.2643762856528813</v>
      </c>
      <c r="Z26" s="4">
        <f t="shared" si="3"/>
        <v>9.7839628087873365</v>
      </c>
      <c r="AA26" s="4">
        <f t="shared" si="3"/>
        <v>10.353539150964677</v>
      </c>
      <c r="AB26" s="4">
        <f t="shared" si="3"/>
        <v>8.8333432640171612</v>
      </c>
    </row>
    <row r="27" spans="1:28" ht="14.4" x14ac:dyDescent="0.3">
      <c r="A27" s="2" t="s">
        <v>13</v>
      </c>
      <c r="B27" s="3">
        <v>10.7</v>
      </c>
      <c r="C27" s="3">
        <v>12.1</v>
      </c>
      <c r="D27" s="3">
        <v>15.3</v>
      </c>
      <c r="E27" s="3">
        <v>16</v>
      </c>
      <c r="F27" s="3">
        <v>13.1</v>
      </c>
      <c r="G27" s="3">
        <v>12.6</v>
      </c>
      <c r="H27" s="3">
        <v>9</v>
      </c>
      <c r="I27" s="3">
        <v>7.6</v>
      </c>
      <c r="J27" s="3">
        <v>9.5</v>
      </c>
      <c r="K27" s="3">
        <v>7.3</v>
      </c>
      <c r="L27" s="3">
        <v>9.4</v>
      </c>
      <c r="M27" s="3">
        <v>7.5</v>
      </c>
      <c r="N27" s="3">
        <v>7.4</v>
      </c>
      <c r="O27" s="3">
        <v>9</v>
      </c>
      <c r="P27" s="3">
        <v>9.8000000000000007</v>
      </c>
      <c r="Q27" s="3">
        <v>9.6</v>
      </c>
      <c r="R27" s="3">
        <v>11.5</v>
      </c>
      <c r="S27" s="4">
        <f>(S9/S18)*1000</f>
        <v>3.6900369003690034</v>
      </c>
      <c r="T27" s="4">
        <f t="shared" si="1"/>
        <v>1.7636684303350969</v>
      </c>
      <c r="U27" s="4">
        <f t="shared" si="1"/>
        <v>0</v>
      </c>
      <c r="V27" s="4" t="e">
        <f t="shared" ref="V27:AB27" si="4">(V9/V18)*1000</f>
        <v>#DIV/0!</v>
      </c>
      <c r="W27" s="4" t="e">
        <f t="shared" si="4"/>
        <v>#DIV/0!</v>
      </c>
      <c r="X27" s="4" t="e">
        <f t="shared" si="4"/>
        <v>#DIV/0!</v>
      </c>
      <c r="Y27" s="4" t="e">
        <f t="shared" si="4"/>
        <v>#DIV/0!</v>
      </c>
      <c r="Z27" s="4" t="e">
        <f t="shared" si="4"/>
        <v>#DIV/0!</v>
      </c>
      <c r="AA27" s="4" t="e">
        <f t="shared" si="4"/>
        <v>#DIV/0!</v>
      </c>
      <c r="AB27" s="4" t="e">
        <f t="shared" si="4"/>
        <v>#DIV/0!</v>
      </c>
    </row>
    <row r="28" spans="1:28" ht="14.4" x14ac:dyDescent="0.3">
      <c r="A28" s="2" t="s">
        <v>14</v>
      </c>
      <c r="B28" s="3">
        <v>11</v>
      </c>
      <c r="C28" s="3">
        <v>12.1</v>
      </c>
      <c r="D28" s="3">
        <v>10.7</v>
      </c>
      <c r="E28" s="3">
        <v>10.4</v>
      </c>
      <c r="F28" s="3">
        <v>8.6</v>
      </c>
      <c r="G28" s="3">
        <v>6.5</v>
      </c>
      <c r="H28" s="3">
        <v>4.7</v>
      </c>
      <c r="I28" s="3">
        <v>4.0999999999999996</v>
      </c>
      <c r="J28" s="3">
        <v>5.8</v>
      </c>
      <c r="K28" s="3">
        <v>5</v>
      </c>
      <c r="L28" s="3">
        <v>8.4</v>
      </c>
      <c r="M28" s="3">
        <v>6.8</v>
      </c>
      <c r="N28" s="3">
        <v>5.0999999999999996</v>
      </c>
      <c r="O28" s="3">
        <v>5.2</v>
      </c>
      <c r="P28" s="3">
        <v>4.9000000000000004</v>
      </c>
      <c r="Q28" s="3">
        <v>5</v>
      </c>
      <c r="R28" s="3">
        <v>6.3</v>
      </c>
      <c r="S28" s="4">
        <f>(S10/S19)*1000</f>
        <v>6.4198200641982002</v>
      </c>
      <c r="T28" s="4">
        <f t="shared" si="1"/>
        <v>5.964214711729622</v>
      </c>
      <c r="U28" s="4">
        <f t="shared" si="1"/>
        <v>4.0051199471489332</v>
      </c>
      <c r="V28" s="4">
        <f t="shared" ref="V28:AB28" si="5">(V10/V19)*1000</f>
        <v>4.7951001329733653</v>
      </c>
      <c r="W28" s="4">
        <f t="shared" si="5"/>
        <v>4.3600124571784491</v>
      </c>
      <c r="X28" s="4">
        <f t="shared" si="5"/>
        <v>4.3981655514622959</v>
      </c>
      <c r="Y28" s="4">
        <f t="shared" si="5"/>
        <v>3.6741969515078758</v>
      </c>
      <c r="Z28" s="4">
        <f t="shared" si="5"/>
        <v>5.1300194586944983</v>
      </c>
      <c r="AA28" s="4">
        <f t="shared" si="5"/>
        <v>4.9288250094785093</v>
      </c>
      <c r="AB28" s="4">
        <f t="shared" si="5"/>
        <v>3.5729935618700912</v>
      </c>
    </row>
    <row r="29" spans="1:28" ht="14.4" x14ac:dyDescent="0.3">
      <c r="A29" s="2" t="s">
        <v>15</v>
      </c>
      <c r="B29" s="3">
        <v>10.7</v>
      </c>
      <c r="C29" s="3">
        <v>10.9</v>
      </c>
      <c r="D29" s="3">
        <v>12.1</v>
      </c>
      <c r="E29" s="3">
        <v>11.9</v>
      </c>
      <c r="F29" s="3">
        <v>10.7</v>
      </c>
      <c r="G29" s="3">
        <v>9.6</v>
      </c>
      <c r="H29" s="3">
        <v>8.3000000000000007</v>
      </c>
      <c r="I29" s="3">
        <v>6.2</v>
      </c>
      <c r="J29" s="3">
        <v>8</v>
      </c>
      <c r="K29" s="3">
        <v>7</v>
      </c>
      <c r="L29" s="3">
        <v>8.3000000000000007</v>
      </c>
      <c r="M29" s="3">
        <v>7.2</v>
      </c>
      <c r="N29" s="3">
        <v>7.9</v>
      </c>
      <c r="O29" s="3">
        <v>8.3000000000000007</v>
      </c>
      <c r="P29" s="3">
        <v>8.1999999999999993</v>
      </c>
      <c r="Q29" s="3">
        <v>9.8000000000000007</v>
      </c>
      <c r="R29" s="3">
        <v>10.8</v>
      </c>
      <c r="S29" s="4">
        <f>(S11/S20)*1000</f>
        <v>11.756030515489391</v>
      </c>
      <c r="T29" s="4">
        <f t="shared" si="1"/>
        <v>9.9194443611052776</v>
      </c>
      <c r="U29" s="4">
        <f t="shared" si="1"/>
        <v>7.8653447150499014</v>
      </c>
      <c r="V29" s="4">
        <f t="shared" ref="V29:AB29" si="6">(V11/V20)*1000</f>
        <v>9.3329642541858071</v>
      </c>
      <c r="W29" s="4">
        <f t="shared" si="6"/>
        <v>7.5104003881860146</v>
      </c>
      <c r="X29" s="4">
        <f t="shared" si="6"/>
        <v>7.8564426808844647</v>
      </c>
      <c r="Y29" s="4">
        <f t="shared" si="6"/>
        <v>7.5924617700996873</v>
      </c>
      <c r="Z29" s="4">
        <f t="shared" si="6"/>
        <v>8.1354929369129501</v>
      </c>
      <c r="AA29" s="4">
        <f t="shared" si="6"/>
        <v>8.3207182753040669</v>
      </c>
      <c r="AB29" s="4">
        <f t="shared" si="6"/>
        <v>6.8459893453264415</v>
      </c>
    </row>
    <row r="30" spans="1:28" ht="14.4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  <c r="T30" s="4"/>
      <c r="U30" s="4"/>
      <c r="V30" s="5"/>
    </row>
    <row r="31" spans="1:28" ht="14.4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5"/>
    </row>
    <row r="32" spans="1:28" ht="14.4" x14ac:dyDescent="0.3">
      <c r="A32" s="2" t="s">
        <v>20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5"/>
    </row>
    <row r="33" spans="1:28" ht="14.4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>
        <v>2012</v>
      </c>
      <c r="T33" s="6">
        <v>2013</v>
      </c>
      <c r="U33" s="6">
        <v>2014</v>
      </c>
      <c r="V33" s="6">
        <v>2015</v>
      </c>
      <c r="W33" s="6">
        <v>2016</v>
      </c>
      <c r="X33" s="6">
        <v>2017</v>
      </c>
      <c r="Y33" s="6">
        <v>2018</v>
      </c>
      <c r="Z33" s="6">
        <v>2019</v>
      </c>
      <c r="AA33" s="6">
        <v>2020</v>
      </c>
      <c r="AB33" s="6">
        <v>2021</v>
      </c>
    </row>
    <row r="34" spans="1:28" ht="14.4" x14ac:dyDescent="0.3">
      <c r="A34" s="2" t="s">
        <v>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7">
        <f>S6/$S$11</f>
        <v>0.19540229885057472</v>
      </c>
      <c r="T34" s="7">
        <f>T6/$T$11</f>
        <v>0.18941398865784498</v>
      </c>
      <c r="U34" s="8">
        <f>U6/$U$11</f>
        <v>0.16318961520630507</v>
      </c>
      <c r="V34" s="8">
        <f t="shared" ref="V34:AB34" si="7">V6/$U$11</f>
        <v>0.2267037552155772</v>
      </c>
      <c r="W34" s="8">
        <f t="shared" si="7"/>
        <v>0.17709782104775151</v>
      </c>
      <c r="X34" s="8">
        <f t="shared" si="7"/>
        <v>0.22716736207695873</v>
      </c>
      <c r="Y34" s="8">
        <f t="shared" si="7"/>
        <v>0.19193324061196107</v>
      </c>
      <c r="Z34" s="8">
        <f t="shared" si="7"/>
        <v>0.22902178952248492</v>
      </c>
      <c r="AA34" s="8">
        <f t="shared" si="7"/>
        <v>0.2355122855818266</v>
      </c>
      <c r="AB34" s="8">
        <f t="shared" si="7"/>
        <v>0.19564209550301345</v>
      </c>
    </row>
    <row r="35" spans="1:28" ht="14.4" x14ac:dyDescent="0.3">
      <c r="A35" s="2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7">
        <f>S7/$S$11</f>
        <v>0.19080459770114944</v>
      </c>
      <c r="T35" s="7">
        <f>T7/$T$11</f>
        <v>0.19092627599243855</v>
      </c>
      <c r="U35" s="8">
        <f>U7/$U$11</f>
        <v>0.1979601298099212</v>
      </c>
      <c r="V35" s="8">
        <f t="shared" ref="V35:AB35" si="8">V7/$U$11</f>
        <v>0.2067686601761706</v>
      </c>
      <c r="W35" s="8">
        <f t="shared" si="8"/>
        <v>0.15577190542420027</v>
      </c>
      <c r="X35" s="8">
        <f t="shared" si="8"/>
        <v>0.17153453871117291</v>
      </c>
      <c r="Y35" s="8">
        <f t="shared" si="8"/>
        <v>0.18776077885952713</v>
      </c>
      <c r="Z35" s="8">
        <f t="shared" si="8"/>
        <v>0.17663421418636996</v>
      </c>
      <c r="AA35" s="8">
        <f t="shared" si="8"/>
        <v>0.16828929068150209</v>
      </c>
      <c r="AB35" s="8">
        <f t="shared" si="8"/>
        <v>0.12702828001854427</v>
      </c>
    </row>
    <row r="36" spans="1:28" ht="14.4" x14ac:dyDescent="0.3">
      <c r="A36" s="2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7">
        <f>S8/$S$11</f>
        <v>0.56650246305418717</v>
      </c>
      <c r="T36" s="7">
        <f>T8/$T$11</f>
        <v>0.56710775047258977</v>
      </c>
      <c r="U36" s="8">
        <f>U8/$U$11</f>
        <v>0.59388038942976351</v>
      </c>
      <c r="V36" s="8">
        <f t="shared" ref="V36:AB36" si="9">V8/$U$11</f>
        <v>0.66805748725081127</v>
      </c>
      <c r="W36" s="8">
        <f t="shared" si="9"/>
        <v>0.59109874826147424</v>
      </c>
      <c r="X36" s="8">
        <f t="shared" si="9"/>
        <v>0.55401019935095042</v>
      </c>
      <c r="Y36" s="8">
        <f t="shared" si="9"/>
        <v>0.55957348168752896</v>
      </c>
      <c r="Z36" s="8">
        <f t="shared" si="9"/>
        <v>0.59712563745943437</v>
      </c>
      <c r="AA36" s="8">
        <f t="shared" si="9"/>
        <v>0.63838664812239221</v>
      </c>
      <c r="AB36" s="8">
        <f t="shared" si="9"/>
        <v>0.54983773759851651</v>
      </c>
    </row>
    <row r="37" spans="1:28" ht="14.4" x14ac:dyDescent="0.3">
      <c r="A37" s="2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7">
        <f>S10/$S$11</f>
        <v>4.6633825944170773E-2</v>
      </c>
      <c r="T37" s="7">
        <f>T10/$T$11</f>
        <v>5.2173913043478258E-2</v>
      </c>
      <c r="U37" s="8">
        <f>U10/$U$11</f>
        <v>4.4969865554010197E-2</v>
      </c>
      <c r="V37" s="8">
        <f t="shared" ref="V37:AB37" si="10">V10/$U$11</f>
        <v>5.5169216504404268E-2</v>
      </c>
      <c r="W37" s="8">
        <f t="shared" si="10"/>
        <v>5.1923968474733427E-2</v>
      </c>
      <c r="X37" s="8">
        <f t="shared" si="10"/>
        <v>5.4242002781641166E-2</v>
      </c>
      <c r="Y37" s="8">
        <f t="shared" si="10"/>
        <v>4.6824292999536395E-2</v>
      </c>
      <c r="Z37" s="8">
        <f t="shared" si="10"/>
        <v>6.7222994900324531E-2</v>
      </c>
      <c r="AA37" s="8">
        <f t="shared" si="10"/>
        <v>6.6295781177561422E-2</v>
      </c>
      <c r="AB37" s="8">
        <f t="shared" si="10"/>
        <v>4.9142327306444133E-2</v>
      </c>
    </row>
    <row r="38" spans="1:28" ht="14.4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5"/>
    </row>
    <row r="39" spans="1:28" ht="14.4" x14ac:dyDescent="0.3">
      <c r="A39" s="2" t="s">
        <v>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5"/>
    </row>
    <row r="40" spans="1:28" ht="14.4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6">
        <v>2012</v>
      </c>
      <c r="T40" s="6">
        <v>2013</v>
      </c>
      <c r="U40" s="6">
        <v>2014</v>
      </c>
      <c r="V40" s="6">
        <v>2015</v>
      </c>
      <c r="W40" s="6">
        <v>2016</v>
      </c>
      <c r="X40" s="6">
        <v>2017</v>
      </c>
      <c r="Y40" s="6">
        <v>2018</v>
      </c>
      <c r="Z40" s="6">
        <v>2019</v>
      </c>
      <c r="AA40" s="6">
        <v>2020</v>
      </c>
      <c r="AB40" s="6">
        <v>2021</v>
      </c>
    </row>
    <row r="41" spans="1:28" ht="14.4" x14ac:dyDescent="0.3">
      <c r="A41" s="2" t="s">
        <v>10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7">
        <f>S15/$S$20</f>
        <v>8.4137659449609284E-2</v>
      </c>
      <c r="T41" s="7">
        <f>T15/$T$20</f>
        <v>8.1748222375566296E-2</v>
      </c>
      <c r="U41" s="7">
        <f>U15/$U$20</f>
        <v>7.9601518372526353E-2</v>
      </c>
      <c r="V41" s="7">
        <f t="shared" ref="V41:AB41" si="11">V15/$U$20</f>
        <v>8.2361864199736734E-2</v>
      </c>
      <c r="W41" s="7">
        <f t="shared" si="11"/>
        <v>8.3102089038473465E-2</v>
      </c>
      <c r="X41" s="7">
        <f t="shared" si="11"/>
        <v>8.3769385321669623E-2</v>
      </c>
      <c r="Y41" s="7">
        <f t="shared" si="11"/>
        <v>8.4378338760433338E-2</v>
      </c>
      <c r="Z41" s="7">
        <f t="shared" si="11"/>
        <v>8.5067513610291676E-2</v>
      </c>
      <c r="AA41" s="7">
        <f t="shared" si="11"/>
        <v>8.5763981315704077E-2</v>
      </c>
      <c r="AB41" s="7">
        <f t="shared" si="11"/>
        <v>8.6752163243278724E-2</v>
      </c>
    </row>
    <row r="42" spans="1:28" ht="14.4" x14ac:dyDescent="0.3">
      <c r="A42" s="2" t="s">
        <v>11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7">
        <f>S16/$S$20</f>
        <v>0.35831763288754365</v>
      </c>
      <c r="T42" s="7">
        <f>T16/$T$20</f>
        <v>0.35895637694638627</v>
      </c>
      <c r="U42" s="7">
        <f>U16/$U$20</f>
        <v>0.3594065074150109</v>
      </c>
      <c r="V42" s="7">
        <f t="shared" ref="V42:AB42" si="12">V16/$U$20</f>
        <v>0.34537140690122919</v>
      </c>
      <c r="W42" s="7">
        <f t="shared" si="12"/>
        <v>0.35137342702221769</v>
      </c>
      <c r="X42" s="7">
        <f t="shared" si="12"/>
        <v>0.35718583289880068</v>
      </c>
      <c r="Y42" s="7">
        <f t="shared" si="12"/>
        <v>0.3623272960644105</v>
      </c>
      <c r="Z42" s="7">
        <f t="shared" si="12"/>
        <v>0.36720621643007428</v>
      </c>
      <c r="AA42" s="7">
        <f t="shared" si="12"/>
        <v>0.37129386196812292</v>
      </c>
      <c r="AB42" s="7">
        <f t="shared" si="12"/>
        <v>0.37436780058415775</v>
      </c>
    </row>
    <row r="43" spans="1:28" ht="14.4" x14ac:dyDescent="0.3">
      <c r="A43" s="2" t="s">
        <v>12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7">
        <f>S17/$S$20</f>
        <v>0.47005590388238566</v>
      </c>
      <c r="T43" s="7">
        <f>T17/$T$20</f>
        <v>0.47039542767993758</v>
      </c>
      <c r="U43" s="7">
        <f>U17/$U$20</f>
        <v>0.47051316178106117</v>
      </c>
      <c r="V43" s="7">
        <f t="shared" ref="V43:AB43" si="13">V17/$U$20</f>
        <v>0.45658016124503631</v>
      </c>
      <c r="W43" s="7">
        <f t="shared" si="13"/>
        <v>0.46375997753800491</v>
      </c>
      <c r="X43" s="7">
        <f t="shared" si="13"/>
        <v>0.47013757972002729</v>
      </c>
      <c r="Y43" s="7">
        <f t="shared" si="13"/>
        <v>0.47507119650234647</v>
      </c>
      <c r="Z43" s="7">
        <f t="shared" si="13"/>
        <v>0.48003033827910485</v>
      </c>
      <c r="AA43" s="7">
        <f t="shared" si="13"/>
        <v>0.48496760148920109</v>
      </c>
      <c r="AB43" s="7">
        <f t="shared" si="13"/>
        <v>0.48958397905491885</v>
      </c>
    </row>
    <row r="44" spans="1:28" ht="14.4" x14ac:dyDescent="0.3">
      <c r="A44" s="2" t="s">
        <v>14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7">
        <f>S19/$S$20</f>
        <v>8.5396268956357907E-2</v>
      </c>
      <c r="T44" s="7">
        <f>T19/$T$20</f>
        <v>8.6773574150190519E-2</v>
      </c>
      <c r="U44" s="7">
        <f>U19/$U$20</f>
        <v>8.8312834331846807E-2</v>
      </c>
      <c r="V44" s="7">
        <f t="shared" ref="V44:AB44" si="14">V19/$U$20</f>
        <v>9.0493398142509687E-2</v>
      </c>
      <c r="W44" s="7">
        <f t="shared" si="14"/>
        <v>9.3669436736301279E-2</v>
      </c>
      <c r="X44" s="7">
        <f t="shared" si="14"/>
        <v>9.7002271724505082E-2</v>
      </c>
      <c r="Y44" s="7">
        <f t="shared" si="14"/>
        <v>0.10023665316272913</v>
      </c>
      <c r="Z44" s="7">
        <f t="shared" si="14"/>
        <v>0.10306628111770304</v>
      </c>
      <c r="AA44" s="7">
        <f t="shared" si="14"/>
        <v>0.10579380909492016</v>
      </c>
      <c r="AB44" s="7">
        <f t="shared" si="14"/>
        <v>0.10817857286109663</v>
      </c>
    </row>
    <row r="45" spans="1:28" ht="14.4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"/>
      <c r="T45" s="4"/>
      <c r="U45" s="4"/>
      <c r="V45" s="5"/>
    </row>
    <row r="46" spans="1:28" ht="14.4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4"/>
      <c r="U46" s="4"/>
      <c r="V46" s="5"/>
    </row>
    <row r="47" spans="1:28" ht="14.4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4"/>
      <c r="U47" s="4"/>
      <c r="V47" s="5"/>
    </row>
    <row r="48" spans="1:28" ht="14.4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4"/>
      <c r="V48" s="5"/>
    </row>
    <row r="49" spans="1:22" ht="14.4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  <c r="T49" s="4"/>
      <c r="U49" s="4"/>
      <c r="V49" s="5"/>
    </row>
    <row r="52" spans="1:22" ht="14.4" x14ac:dyDescent="0.3">
      <c r="A52" s="2" t="s">
        <v>7</v>
      </c>
    </row>
    <row r="53" spans="1:22" x14ac:dyDescent="0.25">
      <c r="A53" s="1" t="s">
        <v>19</v>
      </c>
    </row>
    <row r="54" spans="1:22" x14ac:dyDescent="0.25">
      <c r="A54" s="1" t="s">
        <v>18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by Race and Ethnicity</vt:lpstr>
      <vt:lpstr>Sheet3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2009-06-10T19:16:26Z</dcterms:created>
  <dcterms:modified xsi:type="dcterms:W3CDTF">2022-03-29T19:09:47Z</dcterms:modified>
</cp:coreProperties>
</file>