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C:\Users\CAN 4\Documents\Dashboards\RB21\2022\Socially and Emotionally Healthy and Safe - RB21\1 Children and Youth in Substitute Care\For Web\"/>
    </mc:Choice>
  </mc:AlternateContent>
  <xr:revisionPtr revIDLastSave="0" documentId="8_{A2F9A408-9865-404F-8D77-A95163E1BD83}" xr6:coauthVersionLast="47" xr6:coauthVersionMax="47" xr10:uidLastSave="{00000000-0000-0000-0000-000000000000}"/>
  <bookViews>
    <workbookView xWindow="22932" yWindow="-108" windowWidth="20376" windowHeight="12360" tabRatio="500" xr2:uid="{00000000-000D-0000-FFFF-FFFF00000000}"/>
  </bookViews>
  <sheets>
    <sheet name="Substitute Care" sheetId="1" r:id="rId1"/>
    <sheet name="Removals by Race-Ethnicity"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58" i="1" l="1"/>
  <c r="N17" i="2"/>
  <c r="O17" i="2"/>
  <c r="P17" i="2"/>
  <c r="R17" i="2"/>
  <c r="N18" i="2"/>
  <c r="O18" i="2"/>
  <c r="P18" i="2"/>
  <c r="R18" i="2"/>
  <c r="B57" i="1"/>
  <c r="C57" i="1"/>
  <c r="D57" i="1"/>
  <c r="E57" i="1"/>
  <c r="F57" i="1"/>
  <c r="G57" i="1"/>
  <c r="B58" i="1"/>
  <c r="C58" i="1"/>
  <c r="E58" i="1"/>
  <c r="F58" i="1"/>
  <c r="G58" i="1"/>
  <c r="F16" i="2" l="1"/>
  <c r="F15" i="2"/>
  <c r="F14" i="2"/>
  <c r="F13" i="2"/>
  <c r="F12" i="2"/>
  <c r="F11" i="2"/>
  <c r="F10" i="2"/>
  <c r="F8" i="2"/>
  <c r="F9" i="2"/>
  <c r="F7" i="2"/>
  <c r="R16" i="2" l="1"/>
  <c r="R15" i="2"/>
  <c r="R14" i="2"/>
  <c r="R13" i="2"/>
  <c r="R12" i="2"/>
  <c r="P16" i="2"/>
  <c r="P15" i="2"/>
  <c r="P14" i="2"/>
  <c r="P13" i="2"/>
  <c r="P12" i="2"/>
  <c r="O16" i="2"/>
  <c r="O15" i="2"/>
  <c r="O14" i="2"/>
  <c r="O13" i="2"/>
  <c r="O12" i="2"/>
  <c r="N16" i="2"/>
  <c r="N15" i="2"/>
  <c r="N14" i="2"/>
  <c r="N13" i="2"/>
  <c r="N12" i="2"/>
  <c r="B52" i="1" l="1"/>
  <c r="C52" i="1"/>
  <c r="D52" i="1"/>
  <c r="E52" i="1"/>
  <c r="F52" i="1"/>
  <c r="G52" i="1"/>
  <c r="B53" i="1"/>
  <c r="C53" i="1"/>
  <c r="D53" i="1"/>
  <c r="E53" i="1"/>
  <c r="F53" i="1"/>
  <c r="G53" i="1"/>
  <c r="B54" i="1"/>
  <c r="C54" i="1"/>
  <c r="D54" i="1"/>
  <c r="E54" i="1"/>
  <c r="F54" i="1"/>
  <c r="G54" i="1"/>
  <c r="B55" i="1"/>
  <c r="C55" i="1"/>
  <c r="D55" i="1"/>
  <c r="E55" i="1"/>
  <c r="F55" i="1"/>
  <c r="G55" i="1"/>
  <c r="B56" i="1"/>
  <c r="C56" i="1"/>
  <c r="D56" i="1"/>
  <c r="E56" i="1"/>
  <c r="F56" i="1"/>
  <c r="G56" i="1"/>
  <c r="N11" i="2" l="1"/>
  <c r="O11" i="2"/>
  <c r="P11" i="2"/>
  <c r="Q11" i="2"/>
  <c r="R11" i="2"/>
  <c r="O5" i="2"/>
  <c r="P5" i="2"/>
  <c r="Q5" i="2"/>
  <c r="R5" i="2"/>
  <c r="O6" i="2"/>
  <c r="P6" i="2"/>
  <c r="Q6" i="2"/>
  <c r="R6" i="2"/>
  <c r="O7" i="2"/>
  <c r="P7" i="2"/>
  <c r="Q7" i="2"/>
  <c r="R7" i="2"/>
  <c r="O8" i="2"/>
  <c r="P8" i="2"/>
  <c r="Q8" i="2"/>
  <c r="R8" i="2"/>
  <c r="O9" i="2"/>
  <c r="P9" i="2"/>
  <c r="Q9" i="2"/>
  <c r="R9" i="2"/>
  <c r="O10" i="2"/>
  <c r="P10" i="2"/>
  <c r="Q10" i="2"/>
  <c r="R10" i="2"/>
  <c r="N6" i="2"/>
  <c r="N7" i="2"/>
  <c r="N8" i="2"/>
  <c r="N9" i="2"/>
  <c r="N10" i="2"/>
  <c r="N5" i="2"/>
  <c r="C45" i="1"/>
  <c r="D45" i="1"/>
  <c r="E45" i="1"/>
  <c r="F45" i="1"/>
  <c r="G45" i="1"/>
  <c r="C46" i="1"/>
  <c r="D46" i="1"/>
  <c r="E46" i="1"/>
  <c r="F46" i="1"/>
  <c r="G46" i="1"/>
  <c r="C47" i="1"/>
  <c r="D47" i="1"/>
  <c r="E47" i="1"/>
  <c r="F47" i="1"/>
  <c r="G47" i="1"/>
  <c r="C48" i="1"/>
  <c r="D48" i="1"/>
  <c r="E48" i="1"/>
  <c r="F48" i="1"/>
  <c r="G48" i="1"/>
  <c r="C49" i="1"/>
  <c r="D49" i="1"/>
  <c r="E49" i="1"/>
  <c r="F49" i="1"/>
  <c r="G49" i="1"/>
  <c r="C50" i="1"/>
  <c r="D50" i="1"/>
  <c r="E50" i="1"/>
  <c r="F50" i="1"/>
  <c r="G50" i="1"/>
  <c r="C51" i="1"/>
  <c r="D51" i="1"/>
  <c r="E51" i="1"/>
  <c r="F51" i="1"/>
  <c r="G51" i="1"/>
  <c r="B46" i="1"/>
  <c r="B47" i="1"/>
  <c r="B48" i="1"/>
  <c r="B49" i="1"/>
  <c r="B50" i="1"/>
  <c r="B51" i="1"/>
  <c r="B45" i="1"/>
</calcChain>
</file>

<file path=xl/sharedStrings.xml><?xml version="1.0" encoding="utf-8"?>
<sst xmlns="http://schemas.openxmlformats.org/spreadsheetml/2006/main" count="49" uniqueCount="31">
  <si>
    <t xml:space="preserve"> </t>
  </si>
  <si>
    <t>Travis County</t>
  </si>
  <si>
    <t>Children in Substitute Care, Travis County</t>
  </si>
  <si>
    <t>Source: Texas Department of Family and Protective Services, Annual Report and Data Book</t>
  </si>
  <si>
    <t>Note: Children in substitute care refers to children under 18 who are removed and placed outside their own home, including children living in foster homes, institutions, foster group homes, residential treatment facilities, hospitals, adoptive homes, juvenile facilities, kinship care placements, and independent living arrangements. This number includes some youth have turned 18 (and are no longer the legal responsibility of the Department of Family and Protective Services), but continue to reside in foster care placements until they complete high school or vocational training.</t>
  </si>
  <si>
    <t>Population Under 18</t>
  </si>
  <si>
    <t>Texas</t>
  </si>
  <si>
    <t>Number of Children in Substitute Care</t>
  </si>
  <si>
    <t>Children and Youth in Substitute Care per 1,000 Children Under 18</t>
  </si>
  <si>
    <t>Bastrop</t>
  </si>
  <si>
    <t>Caldwell</t>
  </si>
  <si>
    <t>Hays</t>
  </si>
  <si>
    <t>Williamson</t>
  </si>
  <si>
    <t>African American</t>
  </si>
  <si>
    <t>Hispanic</t>
  </si>
  <si>
    <t>Native American</t>
  </si>
  <si>
    <t>Other</t>
  </si>
  <si>
    <t>Removals by Race/Ethnicity, Travis County</t>
  </si>
  <si>
    <t>Total Population</t>
  </si>
  <si>
    <t>Number of Removals</t>
  </si>
  <si>
    <t>Anglo</t>
  </si>
  <si>
    <t>Rater per 1,000 Children Under 18</t>
  </si>
  <si>
    <t>Bastrop County</t>
  </si>
  <si>
    <t>Caldwell County</t>
  </si>
  <si>
    <t>Hays County</t>
  </si>
  <si>
    <t>Williamson County</t>
  </si>
  <si>
    <t>https://www.dfps.state.tx.us/About_DFPS/Data_Book/Child_Protective_Investigations/Populations_at_Risk.asp</t>
  </si>
  <si>
    <t>Total Population: https://www.dfps.state.tx.us/About_DFPS/Data_Book/Child_Protective_Investigations/Populations_at_Risk.asp</t>
  </si>
  <si>
    <t xml:space="preserve">Source: </t>
  </si>
  <si>
    <t>https://www.dfps.state.tx.us/About_DFPS/Data_Book/Child_Protective_Services/Placements/Substitute_Care_During_Fiscal_Year.asp</t>
  </si>
  <si>
    <t>Removals: Texas Department of Family and Protective Services, Annual Report and Data Book, https://www.dfps.state.tx.us/About_DFPS/Data_Book/Child_Protective_Services/Conservatorship/Removals.asp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</si>
</sst>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_);_(* \(#,##0.0\);_(* &quot;-&quot;??_);_(@_)"/>
    <numFmt numFmtId="166" formatCode="_(* #,##0_);_(* \(#,##0\);_(* &quot;-&quot;??_);_(@_)"/>
  </numFmts>
  <fonts count="8"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b/>
      <i/>
      <sz val="12"/>
      <color theme="1"/>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cellStyleXfs>
  <cellXfs count="14">
    <xf numFmtId="0" fontId="0" fillId="0" borderId="0" xfId="0"/>
    <xf numFmtId="164" fontId="0" fillId="0" borderId="0" xfId="0" applyNumberFormat="1"/>
    <xf numFmtId="165" fontId="0" fillId="0" borderId="0" xfId="3" applyNumberFormat="1" applyFont="1"/>
    <xf numFmtId="166" fontId="0" fillId="0" borderId="0" xfId="3" applyNumberFormat="1" applyFont="1"/>
    <xf numFmtId="0" fontId="4" fillId="0" borderId="0" xfId="0" applyFont="1"/>
    <xf numFmtId="0" fontId="0" fillId="0" borderId="0" xfId="0" applyFont="1" applyFill="1" applyBorder="1"/>
    <xf numFmtId="166" fontId="0" fillId="0" borderId="0" xfId="3" applyNumberFormat="1" applyFont="1" applyFill="1" applyBorder="1"/>
    <xf numFmtId="0" fontId="6" fillId="0" borderId="0" xfId="0" applyFont="1" applyFill="1" applyBorder="1"/>
    <xf numFmtId="0" fontId="5" fillId="0" borderId="0" xfId="0" applyFont="1" applyFill="1" applyBorder="1" applyAlignment="1">
      <alignment wrapText="1"/>
    </xf>
    <xf numFmtId="0" fontId="0" fillId="0" borderId="0" xfId="0" applyAlignment="1">
      <alignment wrapText="1"/>
    </xf>
    <xf numFmtId="0" fontId="7" fillId="0" borderId="0" xfId="0" applyFont="1"/>
    <xf numFmtId="166" fontId="6" fillId="0" borderId="0" xfId="3" applyNumberFormat="1" applyFont="1" applyFill="1" applyBorder="1"/>
    <xf numFmtId="0" fontId="0" fillId="0" borderId="0" xfId="0" applyFill="1"/>
    <xf numFmtId="0" fontId="1" fillId="0" borderId="0" xfId="4"/>
  </cellXfs>
  <cellStyles count="5">
    <cellStyle name="Comma" xfId="3" builtinId="3"/>
    <cellStyle name="Followed Hyperlink" xfId="2" builtinId="9" hidden="1"/>
    <cellStyle name="Hyperlink" xfId="1" builtinId="8" hidden="1"/>
    <cellStyle name="Hyperlink" xfId="4"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Children and Youth in Substitute</a:t>
            </a:r>
            <a:r>
              <a:rPr lang="en-US" b="0" baseline="0"/>
              <a:t> Care, </a:t>
            </a:r>
          </a:p>
          <a:p>
            <a:pPr>
              <a:defRPr b="0"/>
            </a:pPr>
            <a:r>
              <a:rPr lang="en-US" b="0" baseline="0"/>
              <a:t>per 1,000 Children Under 18</a:t>
            </a:r>
            <a:endParaRPr lang="en-US" b="0"/>
          </a:p>
        </c:rich>
      </c:tx>
      <c:overlay val="0"/>
    </c:title>
    <c:autoTitleDeleted val="0"/>
    <c:plotArea>
      <c:layout/>
      <c:lineChart>
        <c:grouping val="standard"/>
        <c:varyColors val="0"/>
        <c:ser>
          <c:idx val="0"/>
          <c:order val="0"/>
          <c:tx>
            <c:strRef>
              <c:f>'Substitute Care'!$B$44</c:f>
              <c:strCache>
                <c:ptCount val="1"/>
                <c:pt idx="0">
                  <c:v>Travis County</c:v>
                </c:pt>
              </c:strCache>
            </c:strRef>
          </c:tx>
          <c:spPr>
            <a:ln>
              <a:solidFill>
                <a:schemeClr val="accent2"/>
              </a:solidFill>
            </a:ln>
          </c:spPr>
          <c:marker>
            <c:symbol val="none"/>
          </c:marker>
          <c:cat>
            <c:numRef>
              <c:f>'Substitute Care'!$A$50:$A$58</c:f>
              <c:numCache>
                <c:formatCode>General</c:formatCode>
                <c:ptCount val="9"/>
                <c:pt idx="0">
                  <c:v>2012</c:v>
                </c:pt>
                <c:pt idx="1">
                  <c:v>2014</c:v>
                </c:pt>
                <c:pt idx="2">
                  <c:v>2015</c:v>
                </c:pt>
                <c:pt idx="3">
                  <c:v>2016</c:v>
                </c:pt>
                <c:pt idx="4">
                  <c:v>2017</c:v>
                </c:pt>
                <c:pt idx="5">
                  <c:v>2018</c:v>
                </c:pt>
                <c:pt idx="6">
                  <c:v>2019</c:v>
                </c:pt>
                <c:pt idx="7">
                  <c:v>2020</c:v>
                </c:pt>
                <c:pt idx="8">
                  <c:v>2021</c:v>
                </c:pt>
              </c:numCache>
            </c:numRef>
          </c:cat>
          <c:val>
            <c:numRef>
              <c:f>'Substitute Care'!$B$50:$B$58</c:f>
              <c:numCache>
                <c:formatCode>_(* #,##0.0_);_(* \(#,##0.0\);_(* "-"??_);_(@_)</c:formatCode>
                <c:ptCount val="9"/>
                <c:pt idx="0">
                  <c:v>6.0624024344458283</c:v>
                </c:pt>
                <c:pt idx="1">
                  <c:v>5.8426521222462595</c:v>
                </c:pt>
                <c:pt idx="2">
                  <c:v>6.2394326156240183</c:v>
                </c:pt>
                <c:pt idx="3">
                  <c:v>6.6024314299263658</c:v>
                </c:pt>
                <c:pt idx="4">
                  <c:v>6.0876579336687637</c:v>
                </c:pt>
                <c:pt idx="5">
                  <c:v>6.0903816924624836</c:v>
                </c:pt>
                <c:pt idx="6">
                  <c:v>5.7511947904670331</c:v>
                </c:pt>
                <c:pt idx="7">
                  <c:v>5.7489864453376489</c:v>
                </c:pt>
                <c:pt idx="8">
                  <c:v>5.1379356656071682</c:v>
                </c:pt>
              </c:numCache>
            </c:numRef>
          </c:val>
          <c:smooth val="0"/>
          <c:extLst>
            <c:ext xmlns:c16="http://schemas.microsoft.com/office/drawing/2014/chart" uri="{C3380CC4-5D6E-409C-BE32-E72D297353CC}">
              <c16:uniqueId val="{00000000-51CA-4749-8FD7-8911093237F4}"/>
            </c:ext>
          </c:extLst>
        </c:ser>
        <c:ser>
          <c:idx val="1"/>
          <c:order val="1"/>
          <c:tx>
            <c:strRef>
              <c:f>'Substitute Care'!$C$44</c:f>
              <c:strCache>
                <c:ptCount val="1"/>
                <c:pt idx="0">
                  <c:v>Texas</c:v>
                </c:pt>
              </c:strCache>
            </c:strRef>
          </c:tx>
          <c:spPr>
            <a:ln>
              <a:solidFill>
                <a:schemeClr val="accent3"/>
              </a:solidFill>
            </a:ln>
          </c:spPr>
          <c:marker>
            <c:symbol val="none"/>
          </c:marker>
          <c:cat>
            <c:numRef>
              <c:f>'Substitute Care'!$A$50:$A$58</c:f>
              <c:numCache>
                <c:formatCode>General</c:formatCode>
                <c:ptCount val="9"/>
                <c:pt idx="0">
                  <c:v>2012</c:v>
                </c:pt>
                <c:pt idx="1">
                  <c:v>2014</c:v>
                </c:pt>
                <c:pt idx="2">
                  <c:v>2015</c:v>
                </c:pt>
                <c:pt idx="3">
                  <c:v>2016</c:v>
                </c:pt>
                <c:pt idx="4">
                  <c:v>2017</c:v>
                </c:pt>
                <c:pt idx="5">
                  <c:v>2018</c:v>
                </c:pt>
                <c:pt idx="6">
                  <c:v>2019</c:v>
                </c:pt>
                <c:pt idx="7">
                  <c:v>2020</c:v>
                </c:pt>
                <c:pt idx="8">
                  <c:v>2021</c:v>
                </c:pt>
              </c:numCache>
            </c:numRef>
          </c:cat>
          <c:val>
            <c:numRef>
              <c:f>'Substitute Care'!$C$50:$C$58</c:f>
              <c:numCache>
                <c:formatCode>_(* #,##0.0_);_(* \(#,##0.0\);_(* "-"??_);_(@_)</c:formatCode>
                <c:ptCount val="9"/>
                <c:pt idx="0">
                  <c:v>6.5582523191920092</c:v>
                </c:pt>
                <c:pt idx="1">
                  <c:v>6.4328652087385452</c:v>
                </c:pt>
                <c:pt idx="2">
                  <c:v>6.4312758808441854</c:v>
                </c:pt>
                <c:pt idx="3">
                  <c:v>6.5550749772650567</c:v>
                </c:pt>
                <c:pt idx="4">
                  <c:v>6.6932210481122238</c:v>
                </c:pt>
                <c:pt idx="5">
                  <c:v>6.8988695411368468</c:v>
                </c:pt>
                <c:pt idx="6">
                  <c:v>6.6588109951793033</c:v>
                </c:pt>
                <c:pt idx="7">
                  <c:v>6.1485305175732847</c:v>
                </c:pt>
                <c:pt idx="8">
                  <c:v>5.8307233723079621</c:v>
                </c:pt>
              </c:numCache>
            </c:numRef>
          </c:val>
          <c:smooth val="0"/>
          <c:extLst>
            <c:ext xmlns:c16="http://schemas.microsoft.com/office/drawing/2014/chart" uri="{C3380CC4-5D6E-409C-BE32-E72D297353CC}">
              <c16:uniqueId val="{00000001-51CA-4749-8FD7-8911093237F4}"/>
            </c:ext>
          </c:extLst>
        </c:ser>
        <c:dLbls>
          <c:showLegendKey val="0"/>
          <c:showVal val="0"/>
          <c:showCatName val="0"/>
          <c:showSerName val="0"/>
          <c:showPercent val="0"/>
          <c:showBubbleSize val="0"/>
        </c:dLbls>
        <c:smooth val="0"/>
        <c:axId val="208415064"/>
        <c:axId val="208419008"/>
      </c:lineChart>
      <c:catAx>
        <c:axId val="208415064"/>
        <c:scaling>
          <c:orientation val="minMax"/>
        </c:scaling>
        <c:delete val="0"/>
        <c:axPos val="b"/>
        <c:numFmt formatCode="General" sourceLinked="1"/>
        <c:majorTickMark val="out"/>
        <c:minorTickMark val="none"/>
        <c:tickLblPos val="nextTo"/>
        <c:crossAx val="208419008"/>
        <c:crosses val="autoZero"/>
        <c:auto val="1"/>
        <c:lblAlgn val="ctr"/>
        <c:lblOffset val="100"/>
        <c:noMultiLvlLbl val="0"/>
      </c:catAx>
      <c:valAx>
        <c:axId val="208419008"/>
        <c:scaling>
          <c:orientation val="minMax"/>
        </c:scaling>
        <c:delete val="0"/>
        <c:axPos val="l"/>
        <c:majorGridlines/>
        <c:numFmt formatCode="_(* #,##0.0_);_(* \(#,##0.0\);_(* &quot;-&quot;??_);_(@_)" sourceLinked="1"/>
        <c:majorTickMark val="out"/>
        <c:minorTickMark val="none"/>
        <c:tickLblPos val="nextTo"/>
        <c:crossAx val="208415064"/>
        <c:crosses val="autoZero"/>
        <c:crossBetween val="between"/>
      </c:valAx>
    </c:plotArea>
    <c:legend>
      <c:legendPos val="r"/>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Children and Youth in Substitute</a:t>
            </a:r>
            <a:r>
              <a:rPr lang="en-US" b="0" baseline="0"/>
              <a:t> Care, </a:t>
            </a:r>
          </a:p>
          <a:p>
            <a:pPr>
              <a:defRPr b="0"/>
            </a:pPr>
            <a:r>
              <a:rPr lang="en-US" b="0" baseline="0"/>
              <a:t>per 1,000 Children Under 18</a:t>
            </a:r>
            <a:endParaRPr lang="en-US" b="0"/>
          </a:p>
        </c:rich>
      </c:tx>
      <c:overlay val="0"/>
    </c:title>
    <c:autoTitleDeleted val="0"/>
    <c:plotArea>
      <c:layout/>
      <c:lineChart>
        <c:grouping val="standard"/>
        <c:varyColors val="0"/>
        <c:ser>
          <c:idx val="0"/>
          <c:order val="0"/>
          <c:tx>
            <c:strRef>
              <c:f>'Substitute Care'!$B$44</c:f>
              <c:strCache>
                <c:ptCount val="1"/>
                <c:pt idx="0">
                  <c:v>Travis County</c:v>
                </c:pt>
              </c:strCache>
            </c:strRef>
          </c:tx>
          <c:spPr>
            <a:ln>
              <a:solidFill>
                <a:schemeClr val="accent2"/>
              </a:solidFill>
            </a:ln>
          </c:spPr>
          <c:marker>
            <c:symbol val="none"/>
          </c:marker>
          <c:cat>
            <c:numRef>
              <c:f>'Substitute Care'!$A$50:$A$58</c:f>
              <c:numCache>
                <c:formatCode>General</c:formatCode>
                <c:ptCount val="9"/>
                <c:pt idx="0">
                  <c:v>2012</c:v>
                </c:pt>
                <c:pt idx="1">
                  <c:v>2014</c:v>
                </c:pt>
                <c:pt idx="2">
                  <c:v>2015</c:v>
                </c:pt>
                <c:pt idx="3">
                  <c:v>2016</c:v>
                </c:pt>
                <c:pt idx="4">
                  <c:v>2017</c:v>
                </c:pt>
                <c:pt idx="5">
                  <c:v>2018</c:v>
                </c:pt>
                <c:pt idx="6">
                  <c:v>2019</c:v>
                </c:pt>
                <c:pt idx="7">
                  <c:v>2020</c:v>
                </c:pt>
                <c:pt idx="8">
                  <c:v>2021</c:v>
                </c:pt>
              </c:numCache>
            </c:numRef>
          </c:cat>
          <c:val>
            <c:numRef>
              <c:f>'Substitute Care'!$B$50:$B$58</c:f>
              <c:numCache>
                <c:formatCode>_(* #,##0.0_);_(* \(#,##0.0\);_(* "-"??_);_(@_)</c:formatCode>
                <c:ptCount val="9"/>
                <c:pt idx="0">
                  <c:v>6.0624024344458283</c:v>
                </c:pt>
                <c:pt idx="1">
                  <c:v>5.8426521222462595</c:v>
                </c:pt>
                <c:pt idx="2">
                  <c:v>6.2394326156240183</c:v>
                </c:pt>
                <c:pt idx="3">
                  <c:v>6.6024314299263658</c:v>
                </c:pt>
                <c:pt idx="4">
                  <c:v>6.0876579336687637</c:v>
                </c:pt>
                <c:pt idx="5">
                  <c:v>6.0903816924624836</c:v>
                </c:pt>
                <c:pt idx="6">
                  <c:v>5.7511947904670331</c:v>
                </c:pt>
                <c:pt idx="7">
                  <c:v>5.7489864453376489</c:v>
                </c:pt>
                <c:pt idx="8">
                  <c:v>5.1379356656071682</c:v>
                </c:pt>
              </c:numCache>
            </c:numRef>
          </c:val>
          <c:smooth val="0"/>
          <c:extLst>
            <c:ext xmlns:c16="http://schemas.microsoft.com/office/drawing/2014/chart" uri="{C3380CC4-5D6E-409C-BE32-E72D297353CC}">
              <c16:uniqueId val="{00000000-46B1-4EE2-A2EF-D67A65369B69}"/>
            </c:ext>
          </c:extLst>
        </c:ser>
        <c:ser>
          <c:idx val="1"/>
          <c:order val="1"/>
          <c:tx>
            <c:strRef>
              <c:f>'Substitute Care'!$C$44</c:f>
              <c:strCache>
                <c:ptCount val="1"/>
                <c:pt idx="0">
                  <c:v>Texas</c:v>
                </c:pt>
              </c:strCache>
            </c:strRef>
          </c:tx>
          <c:spPr>
            <a:ln>
              <a:solidFill>
                <a:schemeClr val="tx1"/>
              </a:solidFill>
            </a:ln>
          </c:spPr>
          <c:marker>
            <c:symbol val="none"/>
          </c:marker>
          <c:cat>
            <c:numRef>
              <c:f>'Substitute Care'!$A$50:$A$58</c:f>
              <c:numCache>
                <c:formatCode>General</c:formatCode>
                <c:ptCount val="9"/>
                <c:pt idx="0">
                  <c:v>2012</c:v>
                </c:pt>
                <c:pt idx="1">
                  <c:v>2014</c:v>
                </c:pt>
                <c:pt idx="2">
                  <c:v>2015</c:v>
                </c:pt>
                <c:pt idx="3">
                  <c:v>2016</c:v>
                </c:pt>
                <c:pt idx="4">
                  <c:v>2017</c:v>
                </c:pt>
                <c:pt idx="5">
                  <c:v>2018</c:v>
                </c:pt>
                <c:pt idx="6">
                  <c:v>2019</c:v>
                </c:pt>
                <c:pt idx="7">
                  <c:v>2020</c:v>
                </c:pt>
                <c:pt idx="8">
                  <c:v>2021</c:v>
                </c:pt>
              </c:numCache>
            </c:numRef>
          </c:cat>
          <c:val>
            <c:numRef>
              <c:f>'Substitute Care'!$C$50:$C$58</c:f>
              <c:numCache>
                <c:formatCode>_(* #,##0.0_);_(* \(#,##0.0\);_(* "-"??_);_(@_)</c:formatCode>
                <c:ptCount val="9"/>
                <c:pt idx="0">
                  <c:v>6.5582523191920092</c:v>
                </c:pt>
                <c:pt idx="1">
                  <c:v>6.4328652087385452</c:v>
                </c:pt>
                <c:pt idx="2">
                  <c:v>6.4312758808441854</c:v>
                </c:pt>
                <c:pt idx="3">
                  <c:v>6.5550749772650567</c:v>
                </c:pt>
                <c:pt idx="4">
                  <c:v>6.6932210481122238</c:v>
                </c:pt>
                <c:pt idx="5">
                  <c:v>6.8988695411368468</c:v>
                </c:pt>
                <c:pt idx="6">
                  <c:v>6.6588109951793033</c:v>
                </c:pt>
                <c:pt idx="7">
                  <c:v>6.1485305175732847</c:v>
                </c:pt>
                <c:pt idx="8">
                  <c:v>5.8307233723079621</c:v>
                </c:pt>
              </c:numCache>
            </c:numRef>
          </c:val>
          <c:smooth val="0"/>
          <c:extLst>
            <c:ext xmlns:c16="http://schemas.microsoft.com/office/drawing/2014/chart" uri="{C3380CC4-5D6E-409C-BE32-E72D297353CC}">
              <c16:uniqueId val="{00000001-46B1-4EE2-A2EF-D67A65369B69}"/>
            </c:ext>
          </c:extLst>
        </c:ser>
        <c:ser>
          <c:idx val="2"/>
          <c:order val="2"/>
          <c:tx>
            <c:strRef>
              <c:f>'Substitute Care'!$D$44</c:f>
              <c:strCache>
                <c:ptCount val="1"/>
                <c:pt idx="0">
                  <c:v>Bastrop County</c:v>
                </c:pt>
              </c:strCache>
            </c:strRef>
          </c:tx>
          <c:marker>
            <c:symbol val="none"/>
          </c:marker>
          <c:cat>
            <c:numRef>
              <c:f>'Substitute Care'!$A$50:$A$58</c:f>
              <c:numCache>
                <c:formatCode>General</c:formatCode>
                <c:ptCount val="9"/>
                <c:pt idx="0">
                  <c:v>2012</c:v>
                </c:pt>
                <c:pt idx="1">
                  <c:v>2014</c:v>
                </c:pt>
                <c:pt idx="2">
                  <c:v>2015</c:v>
                </c:pt>
                <c:pt idx="3">
                  <c:v>2016</c:v>
                </c:pt>
                <c:pt idx="4">
                  <c:v>2017</c:v>
                </c:pt>
                <c:pt idx="5">
                  <c:v>2018</c:v>
                </c:pt>
                <c:pt idx="6">
                  <c:v>2019</c:v>
                </c:pt>
                <c:pt idx="7">
                  <c:v>2020</c:v>
                </c:pt>
                <c:pt idx="8">
                  <c:v>2021</c:v>
                </c:pt>
              </c:numCache>
            </c:numRef>
          </c:cat>
          <c:val>
            <c:numRef>
              <c:f>'Substitute Care'!$D$50:$D$58</c:f>
              <c:numCache>
                <c:formatCode>_(* #,##0.0_);_(* \(#,##0.0\);_(* "-"??_);_(@_)</c:formatCode>
                <c:ptCount val="9"/>
                <c:pt idx="0">
                  <c:v>12.282031842304777</c:v>
                </c:pt>
                <c:pt idx="1">
                  <c:v>13.302775148223805</c:v>
                </c:pt>
                <c:pt idx="2">
                  <c:v>12.323682256867112</c:v>
                </c:pt>
                <c:pt idx="3">
                  <c:v>12.792757331234009</c:v>
                </c:pt>
                <c:pt idx="4">
                  <c:v>10.491738981222728</c:v>
                </c:pt>
                <c:pt idx="5">
                  <c:v>9.6121005123200796</c:v>
                </c:pt>
                <c:pt idx="6">
                  <c:v>10.458022659049094</c:v>
                </c:pt>
                <c:pt idx="7">
                  <c:v>11.005382545174932</c:v>
                </c:pt>
                <c:pt idx="8">
                  <c:v>9.9561737804878057</c:v>
                </c:pt>
              </c:numCache>
            </c:numRef>
          </c:val>
          <c:smooth val="0"/>
          <c:extLst>
            <c:ext xmlns:c16="http://schemas.microsoft.com/office/drawing/2014/chart" uri="{C3380CC4-5D6E-409C-BE32-E72D297353CC}">
              <c16:uniqueId val="{00000002-46B1-4EE2-A2EF-D67A65369B69}"/>
            </c:ext>
          </c:extLst>
        </c:ser>
        <c:ser>
          <c:idx val="3"/>
          <c:order val="3"/>
          <c:tx>
            <c:strRef>
              <c:f>'Substitute Care'!$E$44</c:f>
              <c:strCache>
                <c:ptCount val="1"/>
                <c:pt idx="0">
                  <c:v>Caldwell County</c:v>
                </c:pt>
              </c:strCache>
            </c:strRef>
          </c:tx>
          <c:marker>
            <c:symbol val="none"/>
          </c:marker>
          <c:cat>
            <c:numRef>
              <c:f>'Substitute Care'!$A$50:$A$58</c:f>
              <c:numCache>
                <c:formatCode>General</c:formatCode>
                <c:ptCount val="9"/>
                <c:pt idx="0">
                  <c:v>2012</c:v>
                </c:pt>
                <c:pt idx="1">
                  <c:v>2014</c:v>
                </c:pt>
                <c:pt idx="2">
                  <c:v>2015</c:v>
                </c:pt>
                <c:pt idx="3">
                  <c:v>2016</c:v>
                </c:pt>
                <c:pt idx="4">
                  <c:v>2017</c:v>
                </c:pt>
                <c:pt idx="5">
                  <c:v>2018</c:v>
                </c:pt>
                <c:pt idx="6">
                  <c:v>2019</c:v>
                </c:pt>
                <c:pt idx="7">
                  <c:v>2020</c:v>
                </c:pt>
                <c:pt idx="8">
                  <c:v>2021</c:v>
                </c:pt>
              </c:numCache>
            </c:numRef>
          </c:cat>
          <c:val>
            <c:numRef>
              <c:f>'Substitute Care'!$E$50:$E$58</c:f>
              <c:numCache>
                <c:formatCode>_(* #,##0.0_);_(* \(#,##0.0\);_(* "-"??_);_(@_)</c:formatCode>
                <c:ptCount val="9"/>
                <c:pt idx="0">
                  <c:v>13.160498713635464</c:v>
                </c:pt>
                <c:pt idx="1">
                  <c:v>13.880855986119144</c:v>
                </c:pt>
                <c:pt idx="2">
                  <c:v>13.469621704241497</c:v>
                </c:pt>
                <c:pt idx="3">
                  <c:v>14.354518840305978</c:v>
                </c:pt>
                <c:pt idx="4">
                  <c:v>12.908053502946403</c:v>
                </c:pt>
                <c:pt idx="5">
                  <c:v>12.718158187894542</c:v>
                </c:pt>
                <c:pt idx="6">
                  <c:v>14.455390847988214</c:v>
                </c:pt>
                <c:pt idx="7">
                  <c:v>12.03281677301732</c:v>
                </c:pt>
                <c:pt idx="8">
                  <c:v>11.328897680273332</c:v>
                </c:pt>
              </c:numCache>
            </c:numRef>
          </c:val>
          <c:smooth val="0"/>
          <c:extLst>
            <c:ext xmlns:c16="http://schemas.microsoft.com/office/drawing/2014/chart" uri="{C3380CC4-5D6E-409C-BE32-E72D297353CC}">
              <c16:uniqueId val="{00000003-46B1-4EE2-A2EF-D67A65369B69}"/>
            </c:ext>
          </c:extLst>
        </c:ser>
        <c:ser>
          <c:idx val="4"/>
          <c:order val="4"/>
          <c:tx>
            <c:strRef>
              <c:f>'Substitute Care'!$F$44</c:f>
              <c:strCache>
                <c:ptCount val="1"/>
                <c:pt idx="0">
                  <c:v>Hays County</c:v>
                </c:pt>
              </c:strCache>
            </c:strRef>
          </c:tx>
          <c:marker>
            <c:symbol val="none"/>
          </c:marker>
          <c:cat>
            <c:numRef>
              <c:f>'Substitute Care'!$A$50:$A$58</c:f>
              <c:numCache>
                <c:formatCode>General</c:formatCode>
                <c:ptCount val="9"/>
                <c:pt idx="0">
                  <c:v>2012</c:v>
                </c:pt>
                <c:pt idx="1">
                  <c:v>2014</c:v>
                </c:pt>
                <c:pt idx="2">
                  <c:v>2015</c:v>
                </c:pt>
                <c:pt idx="3">
                  <c:v>2016</c:v>
                </c:pt>
                <c:pt idx="4">
                  <c:v>2017</c:v>
                </c:pt>
                <c:pt idx="5">
                  <c:v>2018</c:v>
                </c:pt>
                <c:pt idx="6">
                  <c:v>2019</c:v>
                </c:pt>
                <c:pt idx="7">
                  <c:v>2020</c:v>
                </c:pt>
                <c:pt idx="8">
                  <c:v>2021</c:v>
                </c:pt>
              </c:numCache>
            </c:numRef>
          </c:cat>
          <c:val>
            <c:numRef>
              <c:f>'Substitute Care'!$F$50:$F$58</c:f>
              <c:numCache>
                <c:formatCode>_(* #,##0.0_);_(* \(#,##0.0\);_(* "-"??_);_(@_)</c:formatCode>
                <c:ptCount val="9"/>
                <c:pt idx="0">
                  <c:v>5.3090084220179055</c:v>
                </c:pt>
                <c:pt idx="1">
                  <c:v>5.6602064843325479</c:v>
                </c:pt>
                <c:pt idx="2">
                  <c:v>7.4220465524813353</c:v>
                </c:pt>
                <c:pt idx="3">
                  <c:v>7.3943061711558133</c:v>
                </c:pt>
                <c:pt idx="4">
                  <c:v>6.6650107633714191</c:v>
                </c:pt>
                <c:pt idx="5">
                  <c:v>8.8723468463937216</c:v>
                </c:pt>
                <c:pt idx="6">
                  <c:v>9.4119949124351834</c:v>
                </c:pt>
                <c:pt idx="7">
                  <c:v>8.9064069280476019</c:v>
                </c:pt>
                <c:pt idx="8">
                  <c:v>8.1792449362202699</c:v>
                </c:pt>
              </c:numCache>
            </c:numRef>
          </c:val>
          <c:smooth val="0"/>
          <c:extLst>
            <c:ext xmlns:c16="http://schemas.microsoft.com/office/drawing/2014/chart" uri="{C3380CC4-5D6E-409C-BE32-E72D297353CC}">
              <c16:uniqueId val="{00000004-46B1-4EE2-A2EF-D67A65369B69}"/>
            </c:ext>
          </c:extLst>
        </c:ser>
        <c:ser>
          <c:idx val="5"/>
          <c:order val="5"/>
          <c:tx>
            <c:strRef>
              <c:f>'Substitute Care'!$G$44</c:f>
              <c:strCache>
                <c:ptCount val="1"/>
                <c:pt idx="0">
                  <c:v>Williamson County</c:v>
                </c:pt>
              </c:strCache>
            </c:strRef>
          </c:tx>
          <c:marker>
            <c:symbol val="none"/>
          </c:marker>
          <c:cat>
            <c:numRef>
              <c:f>'Substitute Care'!$A$50:$A$58</c:f>
              <c:numCache>
                <c:formatCode>General</c:formatCode>
                <c:ptCount val="9"/>
                <c:pt idx="0">
                  <c:v>2012</c:v>
                </c:pt>
                <c:pt idx="1">
                  <c:v>2014</c:v>
                </c:pt>
                <c:pt idx="2">
                  <c:v>2015</c:v>
                </c:pt>
                <c:pt idx="3">
                  <c:v>2016</c:v>
                </c:pt>
                <c:pt idx="4">
                  <c:v>2017</c:v>
                </c:pt>
                <c:pt idx="5">
                  <c:v>2018</c:v>
                </c:pt>
                <c:pt idx="6">
                  <c:v>2019</c:v>
                </c:pt>
                <c:pt idx="7">
                  <c:v>2020</c:v>
                </c:pt>
                <c:pt idx="8">
                  <c:v>2021</c:v>
                </c:pt>
              </c:numCache>
            </c:numRef>
          </c:cat>
          <c:val>
            <c:numRef>
              <c:f>'Substitute Care'!$G$50:$G$58</c:f>
              <c:numCache>
                <c:formatCode>_(* #,##0.0_);_(* \(#,##0.0\);_(* "-"??_);_(@_)</c:formatCode>
                <c:ptCount val="9"/>
                <c:pt idx="0">
                  <c:v>4.1671270500213087</c:v>
                </c:pt>
                <c:pt idx="1">
                  <c:v>3.8878562577447333</c:v>
                </c:pt>
                <c:pt idx="2">
                  <c:v>3.9145193757567198</c:v>
                </c:pt>
                <c:pt idx="3">
                  <c:v>4.0755322251385246</c:v>
                </c:pt>
                <c:pt idx="4">
                  <c:v>4.0462344954023317</c:v>
                </c:pt>
                <c:pt idx="5">
                  <c:v>4.7115411662119202</c:v>
                </c:pt>
                <c:pt idx="6">
                  <c:v>4.3849638620880453</c:v>
                </c:pt>
                <c:pt idx="7">
                  <c:v>3.5976594849237706</c:v>
                </c:pt>
                <c:pt idx="8">
                  <c:v>3.1199276230009843</c:v>
                </c:pt>
              </c:numCache>
            </c:numRef>
          </c:val>
          <c:smooth val="0"/>
          <c:extLst>
            <c:ext xmlns:c16="http://schemas.microsoft.com/office/drawing/2014/chart" uri="{C3380CC4-5D6E-409C-BE32-E72D297353CC}">
              <c16:uniqueId val="{00000005-46B1-4EE2-A2EF-D67A65369B69}"/>
            </c:ext>
          </c:extLst>
        </c:ser>
        <c:dLbls>
          <c:showLegendKey val="0"/>
          <c:showVal val="0"/>
          <c:showCatName val="0"/>
          <c:showSerName val="0"/>
          <c:showPercent val="0"/>
          <c:showBubbleSize val="0"/>
        </c:dLbls>
        <c:smooth val="0"/>
        <c:axId val="208541328"/>
        <c:axId val="208124776"/>
      </c:lineChart>
      <c:catAx>
        <c:axId val="208541328"/>
        <c:scaling>
          <c:orientation val="minMax"/>
        </c:scaling>
        <c:delete val="0"/>
        <c:axPos val="b"/>
        <c:numFmt formatCode="General" sourceLinked="1"/>
        <c:majorTickMark val="out"/>
        <c:minorTickMark val="none"/>
        <c:tickLblPos val="nextTo"/>
        <c:crossAx val="208124776"/>
        <c:crosses val="autoZero"/>
        <c:auto val="1"/>
        <c:lblAlgn val="ctr"/>
        <c:lblOffset val="100"/>
        <c:noMultiLvlLbl val="0"/>
      </c:catAx>
      <c:valAx>
        <c:axId val="208124776"/>
        <c:scaling>
          <c:orientation val="minMax"/>
        </c:scaling>
        <c:delete val="0"/>
        <c:axPos val="l"/>
        <c:majorGridlines/>
        <c:numFmt formatCode="_(* #,##0.0_);_(* \(#,##0.0\);_(* &quot;-&quot;??_);_(@_)" sourceLinked="1"/>
        <c:majorTickMark val="out"/>
        <c:minorTickMark val="none"/>
        <c:tickLblPos val="nextTo"/>
        <c:crossAx val="208541328"/>
        <c:crosses val="autoZero"/>
        <c:crossBetween val="between"/>
      </c:valAx>
    </c:plotArea>
    <c:legend>
      <c:legendPos val="r"/>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sz="1400" b="0"/>
              <a:t>Number of Children and Youth in Substitute Care</a:t>
            </a:r>
          </a:p>
        </c:rich>
      </c:tx>
      <c:overlay val="0"/>
    </c:title>
    <c:autoTitleDeleted val="0"/>
    <c:plotArea>
      <c:layout/>
      <c:lineChart>
        <c:grouping val="standard"/>
        <c:varyColors val="0"/>
        <c:ser>
          <c:idx val="0"/>
          <c:order val="0"/>
          <c:tx>
            <c:strRef>
              <c:f>'Substitute Care'!$B$4</c:f>
              <c:strCache>
                <c:ptCount val="1"/>
                <c:pt idx="0">
                  <c:v>Travis County</c:v>
                </c:pt>
              </c:strCache>
            </c:strRef>
          </c:tx>
          <c:marker>
            <c:symbol val="none"/>
          </c:marker>
          <c:cat>
            <c:numRef>
              <c:f>'Substitute Care'!$A$15:$A$19</c:f>
              <c:numCache>
                <c:formatCode>General</c:formatCode>
                <c:ptCount val="5"/>
                <c:pt idx="0">
                  <c:v>2017</c:v>
                </c:pt>
                <c:pt idx="1">
                  <c:v>2018</c:v>
                </c:pt>
                <c:pt idx="2">
                  <c:v>2019</c:v>
                </c:pt>
                <c:pt idx="3">
                  <c:v>2020</c:v>
                </c:pt>
                <c:pt idx="4">
                  <c:v>2021</c:v>
                </c:pt>
              </c:numCache>
            </c:numRef>
          </c:cat>
          <c:val>
            <c:numRef>
              <c:f>'Substitute Care'!$B$15:$B$19</c:f>
              <c:numCache>
                <c:formatCode>_(* #,##0_);_(* \(#,##0\);_(* "-"??_);_(@_)</c:formatCode>
                <c:ptCount val="5"/>
                <c:pt idx="0">
                  <c:v>1683</c:v>
                </c:pt>
                <c:pt idx="1">
                  <c:v>1707</c:v>
                </c:pt>
                <c:pt idx="2">
                  <c:v>1633</c:v>
                </c:pt>
                <c:pt idx="3">
                  <c:v>1652</c:v>
                </c:pt>
                <c:pt idx="4">
                  <c:v>1492</c:v>
                </c:pt>
              </c:numCache>
            </c:numRef>
          </c:val>
          <c:smooth val="0"/>
          <c:extLst>
            <c:ext xmlns:c16="http://schemas.microsoft.com/office/drawing/2014/chart" uri="{C3380CC4-5D6E-409C-BE32-E72D297353CC}">
              <c16:uniqueId val="{00000000-FF0B-4DC4-A388-9D4555052397}"/>
            </c:ext>
          </c:extLst>
        </c:ser>
        <c:ser>
          <c:idx val="2"/>
          <c:order val="1"/>
          <c:tx>
            <c:strRef>
              <c:f>'Substitute Care'!$D$4</c:f>
              <c:strCache>
                <c:ptCount val="1"/>
                <c:pt idx="0">
                  <c:v>Bastrop</c:v>
                </c:pt>
              </c:strCache>
            </c:strRef>
          </c:tx>
          <c:marker>
            <c:symbol val="none"/>
          </c:marker>
          <c:cat>
            <c:numRef>
              <c:f>'Substitute Care'!$A$15:$A$19</c:f>
              <c:numCache>
                <c:formatCode>General</c:formatCode>
                <c:ptCount val="5"/>
                <c:pt idx="0">
                  <c:v>2017</c:v>
                </c:pt>
                <c:pt idx="1">
                  <c:v>2018</c:v>
                </c:pt>
                <c:pt idx="2">
                  <c:v>2019</c:v>
                </c:pt>
                <c:pt idx="3">
                  <c:v>2020</c:v>
                </c:pt>
                <c:pt idx="4">
                  <c:v>2021</c:v>
                </c:pt>
              </c:numCache>
            </c:numRef>
          </c:cat>
          <c:val>
            <c:numRef>
              <c:f>'Substitute Care'!$D$15:$D$19</c:f>
              <c:numCache>
                <c:formatCode>_(* #,##0_);_(* \(#,##0\);_(* "-"??_);_(@_)</c:formatCode>
                <c:ptCount val="5"/>
                <c:pt idx="0">
                  <c:v>214</c:v>
                </c:pt>
                <c:pt idx="1">
                  <c:v>197</c:v>
                </c:pt>
                <c:pt idx="2">
                  <c:v>216</c:v>
                </c:pt>
                <c:pt idx="3">
                  <c:v>229</c:v>
                </c:pt>
                <c:pt idx="4">
                  <c:v>209</c:v>
                </c:pt>
              </c:numCache>
            </c:numRef>
          </c:val>
          <c:smooth val="0"/>
          <c:extLst>
            <c:ext xmlns:c16="http://schemas.microsoft.com/office/drawing/2014/chart" uri="{C3380CC4-5D6E-409C-BE32-E72D297353CC}">
              <c16:uniqueId val="{00000001-FF0B-4DC4-A388-9D4555052397}"/>
            </c:ext>
          </c:extLst>
        </c:ser>
        <c:ser>
          <c:idx val="3"/>
          <c:order val="2"/>
          <c:tx>
            <c:strRef>
              <c:f>'Substitute Care'!$E$4</c:f>
              <c:strCache>
                <c:ptCount val="1"/>
                <c:pt idx="0">
                  <c:v>Caldwell</c:v>
                </c:pt>
              </c:strCache>
            </c:strRef>
          </c:tx>
          <c:marker>
            <c:symbol val="none"/>
          </c:marker>
          <c:cat>
            <c:numRef>
              <c:f>'Substitute Care'!$A$15:$A$19</c:f>
              <c:numCache>
                <c:formatCode>General</c:formatCode>
                <c:ptCount val="5"/>
                <c:pt idx="0">
                  <c:v>2017</c:v>
                </c:pt>
                <c:pt idx="1">
                  <c:v>2018</c:v>
                </c:pt>
                <c:pt idx="2">
                  <c:v>2019</c:v>
                </c:pt>
                <c:pt idx="3">
                  <c:v>2020</c:v>
                </c:pt>
                <c:pt idx="4">
                  <c:v>2021</c:v>
                </c:pt>
              </c:numCache>
            </c:numRef>
          </c:cat>
          <c:val>
            <c:numRef>
              <c:f>'Substitute Care'!$E$15:$E$19</c:f>
              <c:numCache>
                <c:formatCode>_(* #,##0_);_(* \(#,##0\);_(* "-"??_);_(@_)</c:formatCode>
                <c:ptCount val="5"/>
                <c:pt idx="0">
                  <c:v>138</c:v>
                </c:pt>
                <c:pt idx="1">
                  <c:v>137</c:v>
                </c:pt>
                <c:pt idx="2">
                  <c:v>157</c:v>
                </c:pt>
                <c:pt idx="3">
                  <c:v>132</c:v>
                </c:pt>
                <c:pt idx="4">
                  <c:v>126</c:v>
                </c:pt>
              </c:numCache>
            </c:numRef>
          </c:val>
          <c:smooth val="0"/>
          <c:extLst>
            <c:ext xmlns:c16="http://schemas.microsoft.com/office/drawing/2014/chart" uri="{C3380CC4-5D6E-409C-BE32-E72D297353CC}">
              <c16:uniqueId val="{00000002-FF0B-4DC4-A388-9D4555052397}"/>
            </c:ext>
          </c:extLst>
        </c:ser>
        <c:ser>
          <c:idx val="4"/>
          <c:order val="3"/>
          <c:tx>
            <c:strRef>
              <c:f>'Substitute Care'!$F$4</c:f>
              <c:strCache>
                <c:ptCount val="1"/>
                <c:pt idx="0">
                  <c:v>Hays</c:v>
                </c:pt>
              </c:strCache>
            </c:strRef>
          </c:tx>
          <c:marker>
            <c:symbol val="none"/>
          </c:marker>
          <c:cat>
            <c:numRef>
              <c:f>'Substitute Care'!$A$15:$A$19</c:f>
              <c:numCache>
                <c:formatCode>General</c:formatCode>
                <c:ptCount val="5"/>
                <c:pt idx="0">
                  <c:v>2017</c:v>
                </c:pt>
                <c:pt idx="1">
                  <c:v>2018</c:v>
                </c:pt>
                <c:pt idx="2">
                  <c:v>2019</c:v>
                </c:pt>
                <c:pt idx="3">
                  <c:v>2020</c:v>
                </c:pt>
                <c:pt idx="4">
                  <c:v>2021</c:v>
                </c:pt>
              </c:numCache>
            </c:numRef>
          </c:cat>
          <c:val>
            <c:numRef>
              <c:f>'Substitute Care'!$F$15:$F$19</c:f>
              <c:numCache>
                <c:formatCode>_(* #,##0_);_(* \(#,##0\);_(* "-"??_);_(@_)</c:formatCode>
                <c:ptCount val="5"/>
                <c:pt idx="0">
                  <c:v>322</c:v>
                </c:pt>
                <c:pt idx="1">
                  <c:v>441</c:v>
                </c:pt>
                <c:pt idx="2">
                  <c:v>481</c:v>
                </c:pt>
                <c:pt idx="3">
                  <c:v>470</c:v>
                </c:pt>
                <c:pt idx="4">
                  <c:v>445</c:v>
                </c:pt>
              </c:numCache>
            </c:numRef>
          </c:val>
          <c:smooth val="0"/>
          <c:extLst>
            <c:ext xmlns:c16="http://schemas.microsoft.com/office/drawing/2014/chart" uri="{C3380CC4-5D6E-409C-BE32-E72D297353CC}">
              <c16:uniqueId val="{00000003-FF0B-4DC4-A388-9D4555052397}"/>
            </c:ext>
          </c:extLst>
        </c:ser>
        <c:ser>
          <c:idx val="5"/>
          <c:order val="4"/>
          <c:tx>
            <c:strRef>
              <c:f>'Substitute Care'!$G$4</c:f>
              <c:strCache>
                <c:ptCount val="1"/>
                <c:pt idx="0">
                  <c:v>Williamson</c:v>
                </c:pt>
              </c:strCache>
            </c:strRef>
          </c:tx>
          <c:marker>
            <c:symbol val="none"/>
          </c:marker>
          <c:cat>
            <c:numRef>
              <c:f>'Substitute Care'!$A$15:$A$19</c:f>
              <c:numCache>
                <c:formatCode>General</c:formatCode>
                <c:ptCount val="5"/>
                <c:pt idx="0">
                  <c:v>2017</c:v>
                </c:pt>
                <c:pt idx="1">
                  <c:v>2018</c:v>
                </c:pt>
                <c:pt idx="2">
                  <c:v>2019</c:v>
                </c:pt>
                <c:pt idx="3">
                  <c:v>2020</c:v>
                </c:pt>
                <c:pt idx="4">
                  <c:v>2021</c:v>
                </c:pt>
              </c:numCache>
            </c:numRef>
          </c:cat>
          <c:val>
            <c:numRef>
              <c:f>'Substitute Care'!$G$15:$G$19</c:f>
              <c:numCache>
                <c:formatCode>_(* #,##0_);_(* \(#,##0\);_(* "-"??_);_(@_)</c:formatCode>
                <c:ptCount val="5"/>
                <c:pt idx="0">
                  <c:v>565</c:v>
                </c:pt>
                <c:pt idx="1">
                  <c:v>670</c:v>
                </c:pt>
                <c:pt idx="2">
                  <c:v>634</c:v>
                </c:pt>
                <c:pt idx="3">
                  <c:v>530</c:v>
                </c:pt>
                <c:pt idx="4">
                  <c:v>469</c:v>
                </c:pt>
              </c:numCache>
            </c:numRef>
          </c:val>
          <c:smooth val="0"/>
          <c:extLst>
            <c:ext xmlns:c16="http://schemas.microsoft.com/office/drawing/2014/chart" uri="{C3380CC4-5D6E-409C-BE32-E72D297353CC}">
              <c16:uniqueId val="{00000004-FF0B-4DC4-A388-9D4555052397}"/>
            </c:ext>
          </c:extLst>
        </c:ser>
        <c:dLbls>
          <c:showLegendKey val="0"/>
          <c:showVal val="0"/>
          <c:showCatName val="0"/>
          <c:showSerName val="0"/>
          <c:showPercent val="0"/>
          <c:showBubbleSize val="0"/>
        </c:dLbls>
        <c:smooth val="0"/>
        <c:axId val="208201184"/>
        <c:axId val="208201568"/>
      </c:lineChart>
      <c:catAx>
        <c:axId val="208201184"/>
        <c:scaling>
          <c:orientation val="minMax"/>
        </c:scaling>
        <c:delete val="0"/>
        <c:axPos val="b"/>
        <c:numFmt formatCode="General" sourceLinked="1"/>
        <c:majorTickMark val="out"/>
        <c:minorTickMark val="none"/>
        <c:tickLblPos val="nextTo"/>
        <c:crossAx val="208201568"/>
        <c:crosses val="autoZero"/>
        <c:auto val="1"/>
        <c:lblAlgn val="ctr"/>
        <c:lblOffset val="100"/>
        <c:noMultiLvlLbl val="0"/>
      </c:catAx>
      <c:valAx>
        <c:axId val="208201568"/>
        <c:scaling>
          <c:orientation val="minMax"/>
        </c:scaling>
        <c:delete val="0"/>
        <c:axPos val="l"/>
        <c:majorGridlines/>
        <c:numFmt formatCode="_(* #,##0_);_(* \(#,##0\);_(* &quot;-&quot;??_);_(@_)" sourceLinked="1"/>
        <c:majorTickMark val="out"/>
        <c:minorTickMark val="none"/>
        <c:tickLblPos val="nextTo"/>
        <c:crossAx val="208201184"/>
        <c:crosses val="autoZero"/>
        <c:crossBetween val="between"/>
      </c:valAx>
    </c:plotArea>
    <c:legend>
      <c:legendPos val="r"/>
      <c:overlay val="0"/>
      <c:txPr>
        <a:bodyPr/>
        <a:lstStyle/>
        <a:p>
          <a:pPr>
            <a:defRPr sz="1050"/>
          </a:pPr>
          <a:endParaRPr lang="en-US"/>
        </a:p>
      </c:txPr>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t>Number of Children and youth in Substitute Care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0945625546806648"/>
          <c:y val="0.16245370370370371"/>
          <c:w val="0.85998818897637797"/>
          <c:h val="0.61498432487605714"/>
        </c:manualLayout>
      </c:layout>
      <c:lineChart>
        <c:grouping val="standard"/>
        <c:varyColors val="0"/>
        <c:ser>
          <c:idx val="0"/>
          <c:order val="0"/>
          <c:tx>
            <c:strRef>
              <c:f>'Substitute Care'!$B$4</c:f>
              <c:strCache>
                <c:ptCount val="1"/>
                <c:pt idx="0">
                  <c:v>Travis County</c:v>
                </c:pt>
              </c:strCache>
            </c:strRef>
          </c:tx>
          <c:spPr>
            <a:ln w="28575" cap="rnd">
              <a:solidFill>
                <a:schemeClr val="accent1"/>
              </a:solidFill>
              <a:round/>
            </a:ln>
            <a:effectLst/>
          </c:spPr>
          <c:marker>
            <c:symbol val="none"/>
          </c:marker>
          <c:cat>
            <c:numRef>
              <c:f>'Substitute Care'!$A$8:$A$19</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'Substitute Care'!$B$8:$B$19</c:f>
              <c:numCache>
                <c:formatCode>_(* #,##0_);_(* \(#,##0\);_(* "-"??_);_(@_)</c:formatCode>
                <c:ptCount val="12"/>
                <c:pt idx="0">
                  <c:v>1221</c:v>
                </c:pt>
                <c:pt idx="1">
                  <c:v>1449</c:v>
                </c:pt>
                <c:pt idx="2">
                  <c:v>1534</c:v>
                </c:pt>
                <c:pt idx="3">
                  <c:v>1538</c:v>
                </c:pt>
                <c:pt idx="4">
                  <c:v>1534</c:v>
                </c:pt>
                <c:pt idx="5">
                  <c:v>1668</c:v>
                </c:pt>
                <c:pt idx="6">
                  <c:v>1796</c:v>
                </c:pt>
                <c:pt idx="7">
                  <c:v>1683</c:v>
                </c:pt>
                <c:pt idx="8">
                  <c:v>1707</c:v>
                </c:pt>
                <c:pt idx="9">
                  <c:v>1633</c:v>
                </c:pt>
                <c:pt idx="10">
                  <c:v>1652</c:v>
                </c:pt>
                <c:pt idx="11">
                  <c:v>1492</c:v>
                </c:pt>
              </c:numCache>
            </c:numRef>
          </c:val>
          <c:smooth val="0"/>
          <c:extLst>
            <c:ext xmlns:c16="http://schemas.microsoft.com/office/drawing/2014/chart" uri="{C3380CC4-5D6E-409C-BE32-E72D297353CC}">
              <c16:uniqueId val="{00000000-2D74-477E-9D5E-BA19AD878520}"/>
            </c:ext>
          </c:extLst>
        </c:ser>
        <c:ser>
          <c:idx val="2"/>
          <c:order val="1"/>
          <c:tx>
            <c:strRef>
              <c:f>'Substitute Care'!$D$4</c:f>
              <c:strCache>
                <c:ptCount val="1"/>
                <c:pt idx="0">
                  <c:v>Bastrop</c:v>
                </c:pt>
              </c:strCache>
            </c:strRef>
          </c:tx>
          <c:spPr>
            <a:ln w="28575" cap="rnd">
              <a:solidFill>
                <a:schemeClr val="accent3"/>
              </a:solidFill>
              <a:round/>
            </a:ln>
            <a:effectLst/>
          </c:spPr>
          <c:marker>
            <c:symbol val="none"/>
          </c:marker>
          <c:cat>
            <c:numRef>
              <c:f>'Substitute Care'!$A$8:$A$19</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'Substitute Care'!$D$8:$D$19</c:f>
              <c:numCache>
                <c:formatCode>_(* #,##0_);_(* \(#,##0\);_(* "-"??_);_(@_)</c:formatCode>
                <c:ptCount val="12"/>
                <c:pt idx="0">
                  <c:v>189</c:v>
                </c:pt>
                <c:pt idx="1">
                  <c:v>165</c:v>
                </c:pt>
                <c:pt idx="2">
                  <c:v>243</c:v>
                </c:pt>
                <c:pt idx="3">
                  <c:v>282</c:v>
                </c:pt>
                <c:pt idx="4">
                  <c:v>267</c:v>
                </c:pt>
                <c:pt idx="5">
                  <c:v>249</c:v>
                </c:pt>
                <c:pt idx="6">
                  <c:v>260</c:v>
                </c:pt>
                <c:pt idx="7">
                  <c:v>214</c:v>
                </c:pt>
                <c:pt idx="8">
                  <c:v>197</c:v>
                </c:pt>
                <c:pt idx="9">
                  <c:v>216</c:v>
                </c:pt>
                <c:pt idx="10">
                  <c:v>229</c:v>
                </c:pt>
                <c:pt idx="11">
                  <c:v>209</c:v>
                </c:pt>
              </c:numCache>
            </c:numRef>
          </c:val>
          <c:smooth val="0"/>
          <c:extLst>
            <c:ext xmlns:c16="http://schemas.microsoft.com/office/drawing/2014/chart" uri="{C3380CC4-5D6E-409C-BE32-E72D297353CC}">
              <c16:uniqueId val="{00000002-2D74-477E-9D5E-BA19AD878520}"/>
            </c:ext>
          </c:extLst>
        </c:ser>
        <c:ser>
          <c:idx val="3"/>
          <c:order val="2"/>
          <c:tx>
            <c:strRef>
              <c:f>'Substitute Care'!$E$4</c:f>
              <c:strCache>
                <c:ptCount val="1"/>
                <c:pt idx="0">
                  <c:v>Caldwell</c:v>
                </c:pt>
              </c:strCache>
            </c:strRef>
          </c:tx>
          <c:spPr>
            <a:ln w="28575" cap="rnd">
              <a:solidFill>
                <a:schemeClr val="accent4"/>
              </a:solidFill>
              <a:round/>
            </a:ln>
            <a:effectLst/>
          </c:spPr>
          <c:marker>
            <c:symbol val="none"/>
          </c:marker>
          <c:cat>
            <c:numRef>
              <c:f>'Substitute Care'!$A$8:$A$19</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'Substitute Care'!$E$8:$E$19</c:f>
              <c:numCache>
                <c:formatCode>_(* #,##0_);_(* \(#,##0\);_(* "-"??_);_(@_)</c:formatCode>
                <c:ptCount val="12"/>
                <c:pt idx="0">
                  <c:v>117</c:v>
                </c:pt>
                <c:pt idx="1">
                  <c:v>129</c:v>
                </c:pt>
                <c:pt idx="2">
                  <c:v>133</c:v>
                </c:pt>
                <c:pt idx="3">
                  <c:v>120</c:v>
                </c:pt>
                <c:pt idx="4">
                  <c:v>144</c:v>
                </c:pt>
                <c:pt idx="5">
                  <c:v>141</c:v>
                </c:pt>
                <c:pt idx="6">
                  <c:v>152</c:v>
                </c:pt>
                <c:pt idx="7">
                  <c:v>138</c:v>
                </c:pt>
                <c:pt idx="8">
                  <c:v>137</c:v>
                </c:pt>
                <c:pt idx="9">
                  <c:v>157</c:v>
                </c:pt>
                <c:pt idx="10">
                  <c:v>132</c:v>
                </c:pt>
                <c:pt idx="11">
                  <c:v>126</c:v>
                </c:pt>
              </c:numCache>
            </c:numRef>
          </c:val>
          <c:smooth val="0"/>
          <c:extLst>
            <c:ext xmlns:c16="http://schemas.microsoft.com/office/drawing/2014/chart" uri="{C3380CC4-5D6E-409C-BE32-E72D297353CC}">
              <c16:uniqueId val="{00000003-2D74-477E-9D5E-BA19AD878520}"/>
            </c:ext>
          </c:extLst>
        </c:ser>
        <c:ser>
          <c:idx val="4"/>
          <c:order val="3"/>
          <c:tx>
            <c:strRef>
              <c:f>'Substitute Care'!$F$4</c:f>
              <c:strCache>
                <c:ptCount val="1"/>
                <c:pt idx="0">
                  <c:v>Hays</c:v>
                </c:pt>
              </c:strCache>
            </c:strRef>
          </c:tx>
          <c:spPr>
            <a:ln w="28575" cap="rnd">
              <a:solidFill>
                <a:schemeClr val="accent5"/>
              </a:solidFill>
              <a:round/>
            </a:ln>
            <a:effectLst/>
          </c:spPr>
          <c:marker>
            <c:symbol val="none"/>
          </c:marker>
          <c:cat>
            <c:numRef>
              <c:f>'Substitute Care'!$A$8:$A$19</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'Substitute Care'!$F$8:$F$19</c:f>
              <c:numCache>
                <c:formatCode>_(* #,##0_);_(* \(#,##0\);_(* "-"??_);_(@_)</c:formatCode>
                <c:ptCount val="12"/>
                <c:pt idx="0">
                  <c:v>171</c:v>
                </c:pt>
                <c:pt idx="1">
                  <c:v>221</c:v>
                </c:pt>
                <c:pt idx="2">
                  <c:v>220</c:v>
                </c:pt>
                <c:pt idx="3">
                  <c:v>243</c:v>
                </c:pt>
                <c:pt idx="4">
                  <c:v>250</c:v>
                </c:pt>
                <c:pt idx="5">
                  <c:v>338</c:v>
                </c:pt>
                <c:pt idx="6">
                  <c:v>347</c:v>
                </c:pt>
                <c:pt idx="7">
                  <c:v>322</c:v>
                </c:pt>
                <c:pt idx="8">
                  <c:v>441</c:v>
                </c:pt>
                <c:pt idx="9">
                  <c:v>481</c:v>
                </c:pt>
                <c:pt idx="10">
                  <c:v>470</c:v>
                </c:pt>
                <c:pt idx="11">
                  <c:v>445</c:v>
                </c:pt>
              </c:numCache>
            </c:numRef>
          </c:val>
          <c:smooth val="0"/>
          <c:extLst>
            <c:ext xmlns:c16="http://schemas.microsoft.com/office/drawing/2014/chart" uri="{C3380CC4-5D6E-409C-BE32-E72D297353CC}">
              <c16:uniqueId val="{00000004-2D74-477E-9D5E-BA19AD878520}"/>
            </c:ext>
          </c:extLst>
        </c:ser>
        <c:ser>
          <c:idx val="5"/>
          <c:order val="4"/>
          <c:tx>
            <c:strRef>
              <c:f>'Substitute Care'!$G$4</c:f>
              <c:strCache>
                <c:ptCount val="1"/>
                <c:pt idx="0">
                  <c:v>Williamson</c:v>
                </c:pt>
              </c:strCache>
            </c:strRef>
          </c:tx>
          <c:spPr>
            <a:ln w="28575" cap="rnd">
              <a:solidFill>
                <a:schemeClr val="accent6"/>
              </a:solidFill>
              <a:round/>
            </a:ln>
            <a:effectLst/>
          </c:spPr>
          <c:marker>
            <c:symbol val="none"/>
          </c:marker>
          <c:cat>
            <c:numRef>
              <c:f>'Substitute Care'!$A$8:$A$19</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'Substitute Care'!$G$8:$G$19</c:f>
              <c:numCache>
                <c:formatCode>_(* #,##0_);_(* \(#,##0\);_(* "-"??_);_(@_)</c:formatCode>
                <c:ptCount val="12"/>
                <c:pt idx="0">
                  <c:v>557</c:v>
                </c:pt>
                <c:pt idx="1">
                  <c:v>613</c:v>
                </c:pt>
                <c:pt idx="2">
                  <c:v>528</c:v>
                </c:pt>
                <c:pt idx="3">
                  <c:v>490</c:v>
                </c:pt>
                <c:pt idx="4">
                  <c:v>502</c:v>
                </c:pt>
                <c:pt idx="5">
                  <c:v>527</c:v>
                </c:pt>
                <c:pt idx="6">
                  <c:v>559</c:v>
                </c:pt>
                <c:pt idx="7">
                  <c:v>565</c:v>
                </c:pt>
                <c:pt idx="8">
                  <c:v>670</c:v>
                </c:pt>
                <c:pt idx="9">
                  <c:v>634</c:v>
                </c:pt>
                <c:pt idx="10">
                  <c:v>530</c:v>
                </c:pt>
                <c:pt idx="11">
                  <c:v>469</c:v>
                </c:pt>
              </c:numCache>
            </c:numRef>
          </c:val>
          <c:smooth val="0"/>
          <c:extLst>
            <c:ext xmlns:c16="http://schemas.microsoft.com/office/drawing/2014/chart" uri="{C3380CC4-5D6E-409C-BE32-E72D297353CC}">
              <c16:uniqueId val="{00000005-2D74-477E-9D5E-BA19AD878520}"/>
            </c:ext>
          </c:extLst>
        </c:ser>
        <c:dLbls>
          <c:showLegendKey val="0"/>
          <c:showVal val="0"/>
          <c:showCatName val="0"/>
          <c:showSerName val="0"/>
          <c:showPercent val="0"/>
          <c:showBubbleSize val="0"/>
        </c:dLbls>
        <c:smooth val="0"/>
        <c:axId val="466072784"/>
        <c:axId val="466071184"/>
      </c:lineChart>
      <c:catAx>
        <c:axId val="466072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66071184"/>
        <c:crosses val="autoZero"/>
        <c:auto val="1"/>
        <c:lblAlgn val="ctr"/>
        <c:lblOffset val="100"/>
        <c:noMultiLvlLbl val="0"/>
      </c:catAx>
      <c:valAx>
        <c:axId val="466071184"/>
        <c:scaling>
          <c:orientation val="minMax"/>
        </c:scaling>
        <c:delete val="0"/>
        <c:axPos val="l"/>
        <c:majorGridlines>
          <c:spPr>
            <a:ln w="9525" cap="flat" cmpd="sng" algn="ctr">
              <a:solidFill>
                <a:schemeClr val="bg1">
                  <a:lumMod val="5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66072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Removals per 1,000 Children Under 18</a:t>
            </a:r>
          </a:p>
        </c:rich>
      </c:tx>
      <c:overlay val="0"/>
    </c:title>
    <c:autoTitleDeleted val="0"/>
    <c:plotArea>
      <c:layout/>
      <c:lineChart>
        <c:grouping val="standard"/>
        <c:varyColors val="0"/>
        <c:ser>
          <c:idx val="0"/>
          <c:order val="0"/>
          <c:tx>
            <c:strRef>
              <c:f>'Removals by Race-Ethnicity'!$N$4</c:f>
              <c:strCache>
                <c:ptCount val="1"/>
                <c:pt idx="0">
                  <c:v>African American</c:v>
                </c:pt>
              </c:strCache>
            </c:strRef>
          </c:tx>
          <c:marker>
            <c:symbol val="none"/>
          </c:marker>
          <c:cat>
            <c:numRef>
              <c:f>'Removals by Race-Ethnicity'!$A$5:$A$16</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'Removals by Race-Ethnicity'!$N$5:$N$16</c:f>
              <c:numCache>
                <c:formatCode>0.0</c:formatCode>
                <c:ptCount val="12"/>
                <c:pt idx="0">
                  <c:v>6.2135591777673742</c:v>
                </c:pt>
                <c:pt idx="1">
                  <c:v>5.6506849315068495</c:v>
                </c:pt>
                <c:pt idx="2">
                  <c:v>8.207934336525307</c:v>
                </c:pt>
                <c:pt idx="3">
                  <c:v>10.928464095441921</c:v>
                </c:pt>
                <c:pt idx="4">
                  <c:v>6.9815939795085686</c:v>
                </c:pt>
                <c:pt idx="5">
                  <c:v>6.6630650099045567</c:v>
                </c:pt>
                <c:pt idx="6">
                  <c:v>5.7102069950035688</c:v>
                </c:pt>
                <c:pt idx="7">
                  <c:v>9.3416567051843966</c:v>
                </c:pt>
                <c:pt idx="8">
                  <c:v>7.3716542343132954</c:v>
                </c:pt>
                <c:pt idx="9">
                  <c:v>7.6176380968963571</c:v>
                </c:pt>
                <c:pt idx="10">
                  <c:v>8.7726879861711318</c:v>
                </c:pt>
                <c:pt idx="11">
                  <c:v>8.015774358095074</c:v>
                </c:pt>
              </c:numCache>
            </c:numRef>
          </c:val>
          <c:smooth val="0"/>
          <c:extLst>
            <c:ext xmlns:c16="http://schemas.microsoft.com/office/drawing/2014/chart" uri="{C3380CC4-5D6E-409C-BE32-E72D297353CC}">
              <c16:uniqueId val="{00000000-B554-414B-BCB4-D7A0C4E140F7}"/>
            </c:ext>
          </c:extLst>
        </c:ser>
        <c:ser>
          <c:idx val="1"/>
          <c:order val="1"/>
          <c:tx>
            <c:strRef>
              <c:f>'Removals by Race-Ethnicity'!$O$4</c:f>
              <c:strCache>
                <c:ptCount val="1"/>
                <c:pt idx="0">
                  <c:v>Anglo</c:v>
                </c:pt>
              </c:strCache>
            </c:strRef>
          </c:tx>
          <c:spPr>
            <a:ln>
              <a:solidFill>
                <a:schemeClr val="accent3"/>
              </a:solidFill>
            </a:ln>
          </c:spPr>
          <c:marker>
            <c:symbol val="none"/>
          </c:marker>
          <c:cat>
            <c:numRef>
              <c:f>'Removals by Race-Ethnicity'!$A$5:$A$16</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'Removals by Race-Ethnicity'!$O$5:$O$11</c:f>
              <c:numCache>
                <c:formatCode>0.0</c:formatCode>
                <c:ptCount val="7"/>
                <c:pt idx="0">
                  <c:v>0.72871248648845599</c:v>
                </c:pt>
                <c:pt idx="1">
                  <c:v>0.83604844163029446</c:v>
                </c:pt>
                <c:pt idx="2">
                  <c:v>1.1504071985876188</c:v>
                </c:pt>
                <c:pt idx="3">
                  <c:v>1.2501407816195518</c:v>
                </c:pt>
                <c:pt idx="4">
                  <c:v>1.442985425847199</c:v>
                </c:pt>
                <c:pt idx="5">
                  <c:v>1.4181921323064166</c:v>
                </c:pt>
                <c:pt idx="6">
                  <c:v>1.3528022331973373</c:v>
                </c:pt>
              </c:numCache>
            </c:numRef>
          </c:val>
          <c:smooth val="0"/>
          <c:extLst>
            <c:ext xmlns:c16="http://schemas.microsoft.com/office/drawing/2014/chart" uri="{C3380CC4-5D6E-409C-BE32-E72D297353CC}">
              <c16:uniqueId val="{00000001-B554-414B-BCB4-D7A0C4E140F7}"/>
            </c:ext>
          </c:extLst>
        </c:ser>
        <c:ser>
          <c:idx val="2"/>
          <c:order val="2"/>
          <c:tx>
            <c:strRef>
              <c:f>'Removals by Race-Ethnicity'!$P$4</c:f>
              <c:strCache>
                <c:ptCount val="1"/>
                <c:pt idx="0">
                  <c:v>Hispanic</c:v>
                </c:pt>
              </c:strCache>
            </c:strRef>
          </c:tx>
          <c:spPr>
            <a:ln>
              <a:solidFill>
                <a:schemeClr val="accent2"/>
              </a:solidFill>
            </a:ln>
          </c:spPr>
          <c:marker>
            <c:symbol val="none"/>
          </c:marker>
          <c:cat>
            <c:numRef>
              <c:f>'Removals by Race-Ethnicity'!$A$5:$A$16</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'Removals by Race-Ethnicity'!$P$5:$P$16</c:f>
              <c:numCache>
                <c:formatCode>0.0</c:formatCode>
                <c:ptCount val="12"/>
                <c:pt idx="0">
                  <c:v>1.9371786159822306</c:v>
                </c:pt>
                <c:pt idx="1">
                  <c:v>1.5209876543209877</c:v>
                </c:pt>
                <c:pt idx="2">
                  <c:v>1.6834869987700949</c:v>
                </c:pt>
                <c:pt idx="3">
                  <c:v>2.2126170628794894</c:v>
                </c:pt>
                <c:pt idx="4">
                  <c:v>2.7103692667693577</c:v>
                </c:pt>
                <c:pt idx="5">
                  <c:v>2.6537259635257353</c:v>
                </c:pt>
                <c:pt idx="6">
                  <c:v>2.7867600461480961</c:v>
                </c:pt>
                <c:pt idx="7">
                  <c:v>2.8910736105675925</c:v>
                </c:pt>
                <c:pt idx="8">
                  <c:v>3.0900599141387932</c:v>
                </c:pt>
                <c:pt idx="9">
                  <c:v>2.7146303061327375</c:v>
                </c:pt>
                <c:pt idx="10">
                  <c:v>2.9627582819072185</c:v>
                </c:pt>
                <c:pt idx="11">
                  <c:v>2.5295493907811974</c:v>
                </c:pt>
              </c:numCache>
            </c:numRef>
          </c:val>
          <c:smooth val="0"/>
          <c:extLst>
            <c:ext xmlns:c16="http://schemas.microsoft.com/office/drawing/2014/chart" uri="{C3380CC4-5D6E-409C-BE32-E72D297353CC}">
              <c16:uniqueId val="{00000002-B554-414B-BCB4-D7A0C4E140F7}"/>
            </c:ext>
          </c:extLst>
        </c:ser>
        <c:ser>
          <c:idx val="3"/>
          <c:order val="3"/>
          <c:tx>
            <c:strRef>
              <c:f>'Removals by Race-Ethnicity'!$Q$4</c:f>
              <c:strCache>
                <c:ptCount val="1"/>
                <c:pt idx="0">
                  <c:v>Native American</c:v>
                </c:pt>
              </c:strCache>
            </c:strRef>
          </c:tx>
          <c:spPr>
            <a:ln>
              <a:solidFill>
                <a:schemeClr val="accent5"/>
              </a:solidFill>
            </a:ln>
          </c:spPr>
          <c:marker>
            <c:symbol val="none"/>
          </c:marker>
          <c:cat>
            <c:numRef>
              <c:f>'Removals by Race-Ethnicity'!$A$5:$A$16</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'Removals by Race-Ethnicity'!$Q$5:$Q$11</c:f>
              <c:numCache>
                <c:formatCode>0.0</c:formatCode>
                <c:ptCount val="7"/>
                <c:pt idx="0">
                  <c:v>2.1929824561403506</c:v>
                </c:pt>
                <c:pt idx="1">
                  <c:v>0</c:v>
                </c:pt>
                <c:pt idx="2">
                  <c:v>0</c:v>
                </c:pt>
                <c:pt idx="3">
                  <c:v>0</c:v>
                </c:pt>
                <c:pt idx="4">
                  <c:v>1.8450184501845017</c:v>
                </c:pt>
                <c:pt idx="5">
                  <c:v>0</c:v>
                </c:pt>
                <c:pt idx="6">
                  <c:v>0</c:v>
                </c:pt>
              </c:numCache>
            </c:numRef>
          </c:val>
          <c:smooth val="0"/>
          <c:extLst>
            <c:ext xmlns:c16="http://schemas.microsoft.com/office/drawing/2014/chart" uri="{C3380CC4-5D6E-409C-BE32-E72D297353CC}">
              <c16:uniqueId val="{00000003-B554-414B-BCB4-D7A0C4E140F7}"/>
            </c:ext>
          </c:extLst>
        </c:ser>
        <c:ser>
          <c:idx val="4"/>
          <c:order val="4"/>
          <c:tx>
            <c:strRef>
              <c:f>'Removals by Race-Ethnicity'!$R$4</c:f>
              <c:strCache>
                <c:ptCount val="1"/>
                <c:pt idx="0">
                  <c:v>Other</c:v>
                </c:pt>
              </c:strCache>
            </c:strRef>
          </c:tx>
          <c:spPr>
            <a:ln>
              <a:solidFill>
                <a:schemeClr val="accent4"/>
              </a:solidFill>
            </a:ln>
          </c:spPr>
          <c:marker>
            <c:symbol val="none"/>
          </c:marker>
          <c:cat>
            <c:numRef>
              <c:f>'Removals by Race-Ethnicity'!$A$5:$A$16</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'Removals by Race-Ethnicity'!$R$5:$R$16</c:f>
              <c:numCache>
                <c:formatCode>0.0</c:formatCode>
                <c:ptCount val="12"/>
                <c:pt idx="0">
                  <c:v>0.96813941207533882</c:v>
                </c:pt>
                <c:pt idx="1">
                  <c:v>1.1937244201909958</c:v>
                </c:pt>
                <c:pt idx="2">
                  <c:v>0.43543470898446951</c:v>
                </c:pt>
                <c:pt idx="3">
                  <c:v>0.75008204022314939</c:v>
                </c:pt>
                <c:pt idx="4">
                  <c:v>1.7207806910292986</c:v>
                </c:pt>
                <c:pt idx="5">
                  <c:v>1.7400382808421784</c:v>
                </c:pt>
                <c:pt idx="6">
                  <c:v>1.4217613113657273</c:v>
                </c:pt>
                <c:pt idx="7">
                  <c:v>1.7326832413265101</c:v>
                </c:pt>
                <c:pt idx="8">
                  <c:v>1.6739333540952974</c:v>
                </c:pt>
                <c:pt idx="9">
                  <c:v>1.2029170739042179</c:v>
                </c:pt>
                <c:pt idx="10">
                  <c:v>1.4551275055476736</c:v>
                </c:pt>
                <c:pt idx="11">
                  <c:v>1.6628338935078719</c:v>
                </c:pt>
              </c:numCache>
            </c:numRef>
          </c:val>
          <c:smooth val="0"/>
          <c:extLst>
            <c:ext xmlns:c16="http://schemas.microsoft.com/office/drawing/2014/chart" uri="{C3380CC4-5D6E-409C-BE32-E72D297353CC}">
              <c16:uniqueId val="{00000004-B554-414B-BCB4-D7A0C4E140F7}"/>
            </c:ext>
          </c:extLst>
        </c:ser>
        <c:dLbls>
          <c:showLegendKey val="0"/>
          <c:showVal val="0"/>
          <c:showCatName val="0"/>
          <c:showSerName val="0"/>
          <c:showPercent val="0"/>
          <c:showBubbleSize val="0"/>
        </c:dLbls>
        <c:smooth val="0"/>
        <c:axId val="208170272"/>
        <c:axId val="6288224"/>
      </c:lineChart>
      <c:catAx>
        <c:axId val="208170272"/>
        <c:scaling>
          <c:orientation val="minMax"/>
        </c:scaling>
        <c:delete val="0"/>
        <c:axPos val="b"/>
        <c:numFmt formatCode="General" sourceLinked="1"/>
        <c:majorTickMark val="out"/>
        <c:minorTickMark val="none"/>
        <c:tickLblPos val="nextTo"/>
        <c:crossAx val="6288224"/>
        <c:crosses val="autoZero"/>
        <c:auto val="1"/>
        <c:lblAlgn val="ctr"/>
        <c:lblOffset val="100"/>
        <c:noMultiLvlLbl val="0"/>
      </c:catAx>
      <c:valAx>
        <c:axId val="6288224"/>
        <c:scaling>
          <c:orientation val="minMax"/>
        </c:scaling>
        <c:delete val="0"/>
        <c:axPos val="l"/>
        <c:majorGridlines/>
        <c:numFmt formatCode="0.0" sourceLinked="1"/>
        <c:majorTickMark val="out"/>
        <c:minorTickMark val="none"/>
        <c:tickLblPos val="nextTo"/>
        <c:crossAx val="208170272"/>
        <c:crosses val="autoZero"/>
        <c:crossBetween val="between"/>
      </c:valAx>
    </c:plotArea>
    <c:legend>
      <c:legendPos val="r"/>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b="0"/>
              <a:t>Removals per 1,000 Children Under 18</a:t>
            </a:r>
          </a:p>
        </c:rich>
      </c:tx>
      <c:overlay val="0"/>
    </c:title>
    <c:autoTitleDeleted val="0"/>
    <c:plotArea>
      <c:layout/>
      <c:lineChart>
        <c:grouping val="standard"/>
        <c:varyColors val="0"/>
        <c:ser>
          <c:idx val="0"/>
          <c:order val="0"/>
          <c:tx>
            <c:strRef>
              <c:f>'Removals by Race-Ethnicity'!$N$4</c:f>
              <c:strCache>
                <c:ptCount val="1"/>
                <c:pt idx="0">
                  <c:v>African American</c:v>
                </c:pt>
              </c:strCache>
            </c:strRef>
          </c:tx>
          <c:marker>
            <c:symbol val="none"/>
          </c:marker>
          <c:cat>
            <c:numRef>
              <c:extLst>
                <c:ext xmlns:c15="http://schemas.microsoft.com/office/drawing/2012/chart" uri="{02D57815-91ED-43cb-92C2-25804820EDAC}">
                  <c15:fullRef>
                    <c15:sqref>'Removals by Race-Ethnicity'!$A$7:$A$18</c15:sqref>
                  </c15:fullRef>
                </c:ext>
              </c:extLst>
              <c:f>'Removals by Race-Ethnicity'!$A$9:$A$18</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xmlns:c15="http://schemas.microsoft.com/office/drawing/2012/chart" uri="{02D57815-91ED-43cb-92C2-25804820EDAC}">
                  <c15:fullRef>
                    <c15:sqref>'Removals by Race-Ethnicity'!$N$7:$N$18</c15:sqref>
                  </c15:fullRef>
                </c:ext>
              </c:extLst>
              <c:f>'Removals by Race-Ethnicity'!$N$9:$N$18</c:f>
              <c:numCache>
                <c:formatCode>0.0</c:formatCode>
                <c:ptCount val="10"/>
                <c:pt idx="0">
                  <c:v>6.9815939795085686</c:v>
                </c:pt>
                <c:pt idx="1">
                  <c:v>6.6630650099045567</c:v>
                </c:pt>
                <c:pt idx="2">
                  <c:v>5.7102069950035688</c:v>
                </c:pt>
                <c:pt idx="3">
                  <c:v>9.3416567051843966</c:v>
                </c:pt>
                <c:pt idx="4">
                  <c:v>7.3716542343132954</c:v>
                </c:pt>
                <c:pt idx="5">
                  <c:v>7.6176380968963571</c:v>
                </c:pt>
                <c:pt idx="6">
                  <c:v>8.7726879861711318</c:v>
                </c:pt>
                <c:pt idx="7">
                  <c:v>8.015774358095074</c:v>
                </c:pt>
                <c:pt idx="8">
                  <c:v>5.3996598639455788</c:v>
                </c:pt>
                <c:pt idx="9">
                  <c:v>4.7917279643562694</c:v>
                </c:pt>
              </c:numCache>
            </c:numRef>
          </c:val>
          <c:smooth val="0"/>
          <c:extLst>
            <c:ext xmlns:c16="http://schemas.microsoft.com/office/drawing/2014/chart" uri="{C3380CC4-5D6E-409C-BE32-E72D297353CC}">
              <c16:uniqueId val="{00000000-08F0-4574-83C0-81773DD69672}"/>
            </c:ext>
          </c:extLst>
        </c:ser>
        <c:ser>
          <c:idx val="1"/>
          <c:order val="1"/>
          <c:tx>
            <c:strRef>
              <c:f>'Removals by Race-Ethnicity'!$O$4</c:f>
              <c:strCache>
                <c:ptCount val="1"/>
                <c:pt idx="0">
                  <c:v>Anglo</c:v>
                </c:pt>
              </c:strCache>
            </c:strRef>
          </c:tx>
          <c:spPr>
            <a:ln>
              <a:solidFill>
                <a:schemeClr val="accent3"/>
              </a:solidFill>
            </a:ln>
          </c:spPr>
          <c:marker>
            <c:symbol val="none"/>
          </c:marker>
          <c:cat>
            <c:numRef>
              <c:extLst>
                <c:ext xmlns:c15="http://schemas.microsoft.com/office/drawing/2012/chart" uri="{02D57815-91ED-43cb-92C2-25804820EDAC}">
                  <c15:fullRef>
                    <c15:sqref>'Removals by Race-Ethnicity'!$A$7:$A$18</c15:sqref>
                  </c15:fullRef>
                </c:ext>
              </c:extLst>
              <c:f>'Removals by Race-Ethnicity'!$A$9:$A$18</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xmlns:c15="http://schemas.microsoft.com/office/drawing/2012/chart" uri="{02D57815-91ED-43cb-92C2-25804820EDAC}">
                  <c15:fullRef>
                    <c15:sqref>'Removals by Race-Ethnicity'!$O$7:$O$18</c15:sqref>
                  </c15:fullRef>
                </c:ext>
              </c:extLst>
              <c:f>'Removals by Race-Ethnicity'!$O$9:$O$18</c:f>
              <c:numCache>
                <c:formatCode>0.0</c:formatCode>
                <c:ptCount val="10"/>
                <c:pt idx="0">
                  <c:v>1.442985425847199</c:v>
                </c:pt>
                <c:pt idx="1">
                  <c:v>1.4181921323064166</c:v>
                </c:pt>
                <c:pt idx="2">
                  <c:v>1.3528022331973373</c:v>
                </c:pt>
                <c:pt idx="3">
                  <c:v>1.2986327403262419</c:v>
                </c:pt>
                <c:pt idx="4">
                  <c:v>1.5774016458940858</c:v>
                </c:pt>
                <c:pt idx="5">
                  <c:v>1.3781838599356848</c:v>
                </c:pt>
                <c:pt idx="6">
                  <c:v>1.2378604136265285</c:v>
                </c:pt>
                <c:pt idx="7">
                  <c:v>1.1519021280398798</c:v>
                </c:pt>
                <c:pt idx="8">
                  <c:v>1.2276084223758641</c:v>
                </c:pt>
                <c:pt idx="9">
                  <c:v>0.71103665247840098</c:v>
                </c:pt>
              </c:numCache>
            </c:numRef>
          </c:val>
          <c:smooth val="0"/>
          <c:extLst>
            <c:ext xmlns:c16="http://schemas.microsoft.com/office/drawing/2014/chart" uri="{C3380CC4-5D6E-409C-BE32-E72D297353CC}">
              <c16:uniqueId val="{00000001-08F0-4574-83C0-81773DD69672}"/>
            </c:ext>
          </c:extLst>
        </c:ser>
        <c:ser>
          <c:idx val="2"/>
          <c:order val="2"/>
          <c:tx>
            <c:strRef>
              <c:f>'Removals by Race-Ethnicity'!$P$4</c:f>
              <c:strCache>
                <c:ptCount val="1"/>
                <c:pt idx="0">
                  <c:v>Hispanic</c:v>
                </c:pt>
              </c:strCache>
            </c:strRef>
          </c:tx>
          <c:spPr>
            <a:ln>
              <a:solidFill>
                <a:schemeClr val="accent2"/>
              </a:solidFill>
            </a:ln>
          </c:spPr>
          <c:marker>
            <c:symbol val="none"/>
          </c:marker>
          <c:cat>
            <c:numRef>
              <c:extLst>
                <c:ext xmlns:c15="http://schemas.microsoft.com/office/drawing/2012/chart" uri="{02D57815-91ED-43cb-92C2-25804820EDAC}">
                  <c15:fullRef>
                    <c15:sqref>'Removals by Race-Ethnicity'!$A$7:$A$18</c15:sqref>
                  </c15:fullRef>
                </c:ext>
              </c:extLst>
              <c:f>'Removals by Race-Ethnicity'!$A$9:$A$18</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xmlns:c15="http://schemas.microsoft.com/office/drawing/2012/chart" uri="{02D57815-91ED-43cb-92C2-25804820EDAC}">
                  <c15:fullRef>
                    <c15:sqref>'Removals by Race-Ethnicity'!$P$7:$P$18</c15:sqref>
                  </c15:fullRef>
                </c:ext>
              </c:extLst>
              <c:f>'Removals by Race-Ethnicity'!$P$9:$P$18</c:f>
              <c:numCache>
                <c:formatCode>0.0</c:formatCode>
                <c:ptCount val="10"/>
                <c:pt idx="0">
                  <c:v>2.7103692667693577</c:v>
                </c:pt>
                <c:pt idx="1">
                  <c:v>2.6537259635257353</c:v>
                </c:pt>
                <c:pt idx="2">
                  <c:v>2.7867600461480961</c:v>
                </c:pt>
                <c:pt idx="3">
                  <c:v>2.8910736105675925</c:v>
                </c:pt>
                <c:pt idx="4">
                  <c:v>3.0900599141387932</c:v>
                </c:pt>
                <c:pt idx="5">
                  <c:v>2.7146303061327375</c:v>
                </c:pt>
                <c:pt idx="6">
                  <c:v>2.9627582819072185</c:v>
                </c:pt>
                <c:pt idx="7">
                  <c:v>2.5295493907811974</c:v>
                </c:pt>
                <c:pt idx="8">
                  <c:v>2.7822059133154875</c:v>
                </c:pt>
                <c:pt idx="9">
                  <c:v>2.0779955907763807</c:v>
                </c:pt>
              </c:numCache>
            </c:numRef>
          </c:val>
          <c:smooth val="0"/>
          <c:extLst>
            <c:ext xmlns:c16="http://schemas.microsoft.com/office/drawing/2014/chart" uri="{C3380CC4-5D6E-409C-BE32-E72D297353CC}">
              <c16:uniqueId val="{00000002-08F0-4574-83C0-81773DD69672}"/>
            </c:ext>
          </c:extLst>
        </c:ser>
        <c:ser>
          <c:idx val="4"/>
          <c:order val="3"/>
          <c:tx>
            <c:strRef>
              <c:f>'Removals by Race-Ethnicity'!$R$4</c:f>
              <c:strCache>
                <c:ptCount val="1"/>
                <c:pt idx="0">
                  <c:v>Other</c:v>
                </c:pt>
              </c:strCache>
            </c:strRef>
          </c:tx>
          <c:spPr>
            <a:ln>
              <a:solidFill>
                <a:schemeClr val="accent4"/>
              </a:solidFill>
            </a:ln>
          </c:spPr>
          <c:marker>
            <c:symbol val="none"/>
          </c:marker>
          <c:cat>
            <c:numRef>
              <c:extLst>
                <c:ext xmlns:c15="http://schemas.microsoft.com/office/drawing/2012/chart" uri="{02D57815-91ED-43cb-92C2-25804820EDAC}">
                  <c15:fullRef>
                    <c15:sqref>'Removals by Race-Ethnicity'!$A$7:$A$18</c15:sqref>
                  </c15:fullRef>
                </c:ext>
              </c:extLst>
              <c:f>'Removals by Race-Ethnicity'!$A$9:$A$18</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xmlns:c15="http://schemas.microsoft.com/office/drawing/2012/chart" uri="{02D57815-91ED-43cb-92C2-25804820EDAC}">
                  <c15:fullRef>
                    <c15:sqref>'Removals by Race-Ethnicity'!$R$7:$R$18</c15:sqref>
                  </c15:fullRef>
                </c:ext>
              </c:extLst>
              <c:f>'Removals by Race-Ethnicity'!$R$9:$R$18</c:f>
              <c:numCache>
                <c:formatCode>0.0</c:formatCode>
                <c:ptCount val="10"/>
                <c:pt idx="0">
                  <c:v>1.7207806910292986</c:v>
                </c:pt>
                <c:pt idx="1">
                  <c:v>1.7400382808421784</c:v>
                </c:pt>
                <c:pt idx="2">
                  <c:v>1.4217613113657273</c:v>
                </c:pt>
                <c:pt idx="3">
                  <c:v>1.7326832413265101</c:v>
                </c:pt>
                <c:pt idx="4">
                  <c:v>1.6739333540952974</c:v>
                </c:pt>
                <c:pt idx="5">
                  <c:v>1.2029170739042179</c:v>
                </c:pt>
                <c:pt idx="6">
                  <c:v>1.4551275055476736</c:v>
                </c:pt>
                <c:pt idx="7">
                  <c:v>1.6628338935078719</c:v>
                </c:pt>
                <c:pt idx="8">
                  <c:v>1.551028849136594</c:v>
                </c:pt>
                <c:pt idx="9">
                  <c:v>1.179762025145785</c:v>
                </c:pt>
              </c:numCache>
            </c:numRef>
          </c:val>
          <c:smooth val="0"/>
          <c:extLst>
            <c:ext xmlns:c16="http://schemas.microsoft.com/office/drawing/2014/chart" uri="{C3380CC4-5D6E-409C-BE32-E72D297353CC}">
              <c16:uniqueId val="{00000004-08F0-4574-83C0-81773DD69672}"/>
            </c:ext>
          </c:extLst>
        </c:ser>
        <c:dLbls>
          <c:showLegendKey val="0"/>
          <c:showVal val="0"/>
          <c:showCatName val="0"/>
          <c:showSerName val="0"/>
          <c:showPercent val="0"/>
          <c:showBubbleSize val="0"/>
        </c:dLbls>
        <c:smooth val="0"/>
        <c:axId val="208170272"/>
        <c:axId val="6288224"/>
      </c:lineChart>
      <c:catAx>
        <c:axId val="208170272"/>
        <c:scaling>
          <c:orientation val="minMax"/>
        </c:scaling>
        <c:delete val="0"/>
        <c:axPos val="b"/>
        <c:numFmt formatCode="General" sourceLinked="1"/>
        <c:majorTickMark val="out"/>
        <c:minorTickMark val="none"/>
        <c:tickLblPos val="nextTo"/>
        <c:crossAx val="6288224"/>
        <c:crosses val="autoZero"/>
        <c:auto val="1"/>
        <c:lblAlgn val="ctr"/>
        <c:lblOffset val="100"/>
        <c:noMultiLvlLbl val="0"/>
      </c:catAx>
      <c:valAx>
        <c:axId val="6288224"/>
        <c:scaling>
          <c:orientation val="minMax"/>
        </c:scaling>
        <c:delete val="0"/>
        <c:axPos val="l"/>
        <c:majorGridlines/>
        <c:numFmt formatCode="0.0" sourceLinked="1"/>
        <c:majorTickMark val="out"/>
        <c:minorTickMark val="none"/>
        <c:tickLblPos val="nextTo"/>
        <c:crossAx val="208170272"/>
        <c:crosses val="autoZero"/>
        <c:crossBetween val="between"/>
      </c:valAx>
    </c:plotArea>
    <c:legend>
      <c:legendPos val="r"/>
      <c:overlay val="0"/>
    </c:legend>
    <c:plotVisOnly val="1"/>
    <c:dispBlanksAs val="gap"/>
    <c:showDLblsOverMax val="0"/>
  </c:chart>
  <c:spPr>
    <a:ln>
      <a:noFill/>
    </a:ln>
  </c:spPr>
  <c:txPr>
    <a:bodyPr/>
    <a:lstStyle/>
    <a:p>
      <a:pPr>
        <a:defRPr sz="1000">
          <a:latin typeface="Corbel" panose="020B0503020204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8</xdr:col>
      <xdr:colOff>10152</xdr:colOff>
      <xdr:row>38</xdr:row>
      <xdr:rowOff>25052</xdr:rowOff>
    </xdr:from>
    <xdr:to>
      <xdr:col>13</xdr:col>
      <xdr:colOff>517853</xdr:colOff>
      <xdr:row>51</xdr:row>
      <xdr:rowOff>181473</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21695</xdr:colOff>
      <xdr:row>21</xdr:row>
      <xdr:rowOff>174671</xdr:rowOff>
    </xdr:from>
    <xdr:to>
      <xdr:col>14</xdr:col>
      <xdr:colOff>394036</xdr:colOff>
      <xdr:row>35</xdr:row>
      <xdr:rowOff>127356</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462396</xdr:colOff>
      <xdr:row>1</xdr:row>
      <xdr:rowOff>20781</xdr:rowOff>
    </xdr:from>
    <xdr:to>
      <xdr:col>12</xdr:col>
      <xdr:colOff>833006</xdr:colOff>
      <xdr:row>14</xdr:row>
      <xdr:rowOff>174914</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14</xdr:col>
      <xdr:colOff>92065</xdr:colOff>
      <xdr:row>38</xdr:row>
      <xdr:rowOff>16124</xdr:rowOff>
    </xdr:from>
    <xdr:to>
      <xdr:col>19</xdr:col>
      <xdr:colOff>478519</xdr:colOff>
      <xdr:row>51</xdr:row>
      <xdr:rowOff>171259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13895651" y="7671158"/>
          <a:ext cx="4582972" cy="2781583"/>
        </a:xfrm>
        <a:prstGeom prst="rect">
          <a:avLst/>
        </a:prstGeom>
      </xdr:spPr>
    </xdr:pic>
    <xdr:clientData/>
  </xdr:twoCellAnchor>
  <xdr:twoCellAnchor>
    <xdr:from>
      <xdr:col>13</xdr:col>
      <xdr:colOff>105103</xdr:colOff>
      <xdr:row>0</xdr:row>
      <xdr:rowOff>183055</xdr:rowOff>
    </xdr:from>
    <xdr:to>
      <xdr:col>18</xdr:col>
      <xdr:colOff>472965</xdr:colOff>
      <xdr:row>14</xdr:row>
      <xdr:rowOff>105979</xdr:rowOff>
    </xdr:to>
    <xdr:graphicFrame macro="">
      <xdr:nvGraphicFramePr>
        <xdr:cNvPr id="9" name="Chart 8">
          <a:extLst>
            <a:ext uri="{FF2B5EF4-FFF2-40B4-BE49-F238E27FC236}">
              <a16:creationId xmlns:a16="http://schemas.microsoft.com/office/drawing/2014/main" id="{37DE7B73-9185-4BFA-81C9-0F4CB43BA5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36194</xdr:colOff>
      <xdr:row>34</xdr:row>
      <xdr:rowOff>83820</xdr:rowOff>
    </xdr:from>
    <xdr:to>
      <xdr:col>20</xdr:col>
      <xdr:colOff>270509</xdr:colOff>
      <xdr:row>50</xdr:row>
      <xdr:rowOff>2857</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381000</xdr:colOff>
      <xdr:row>21</xdr:row>
      <xdr:rowOff>182880</xdr:rowOff>
    </xdr:from>
    <xdr:to>
      <xdr:col>14</xdr:col>
      <xdr:colOff>120015</xdr:colOff>
      <xdr:row>37</xdr:row>
      <xdr:rowOff>101917</xdr:rowOff>
    </xdr:to>
    <xdr:graphicFrame macro="">
      <xdr:nvGraphicFramePr>
        <xdr:cNvPr id="5" name="Chart 4">
          <a:extLst>
            <a:ext uri="{FF2B5EF4-FFF2-40B4-BE49-F238E27FC236}">
              <a16:creationId xmlns:a16="http://schemas.microsoft.com/office/drawing/2014/main" id="{1A71D734-4C21-43E1-A995-228F08CF1F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fps.state.tx.us/About_DFPS/Data_Book/Child_Protective_Services/Placements/Substitute_Care_During_Fiscal_Year.asp"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tabSelected="1" zoomScale="87" zoomScaleNormal="87" workbookViewId="0">
      <selection activeCell="P23" sqref="P23"/>
    </sheetView>
  </sheetViews>
  <sheetFormatPr defaultColWidth="11" defaultRowHeight="15.6" x14ac:dyDescent="0.3"/>
  <cols>
    <col min="1" max="1" width="11" customWidth="1"/>
    <col min="2" max="2" width="16.59765625" customWidth="1"/>
    <col min="3" max="3" width="12.8984375" bestFit="1" customWidth="1"/>
    <col min="6" max="6" width="20.19921875" customWidth="1"/>
    <col min="7" max="7" width="21.19921875" customWidth="1"/>
  </cols>
  <sheetData>
    <row r="1" spans="1:7" x14ac:dyDescent="0.3">
      <c r="A1" s="4" t="s">
        <v>2</v>
      </c>
    </row>
    <row r="2" spans="1:7" x14ac:dyDescent="0.3">
      <c r="A2" s="4"/>
    </row>
    <row r="3" spans="1:7" x14ac:dyDescent="0.3">
      <c r="A3" t="s">
        <v>7</v>
      </c>
      <c r="C3" s="13" t="s">
        <v>29</v>
      </c>
    </row>
    <row r="4" spans="1:7" x14ac:dyDescent="0.3">
      <c r="B4" t="s">
        <v>1</v>
      </c>
      <c r="C4" t="s">
        <v>6</v>
      </c>
      <c r="D4" t="s">
        <v>9</v>
      </c>
      <c r="E4" t="s">
        <v>10</v>
      </c>
      <c r="F4" t="s">
        <v>11</v>
      </c>
      <c r="G4" t="s">
        <v>12</v>
      </c>
    </row>
    <row r="5" spans="1:7" x14ac:dyDescent="0.3">
      <c r="A5" s="5">
        <v>2007</v>
      </c>
      <c r="B5" s="6">
        <v>1741</v>
      </c>
      <c r="C5" s="3">
        <v>45962</v>
      </c>
      <c r="D5" s="3">
        <v>202</v>
      </c>
      <c r="E5" s="3">
        <v>183</v>
      </c>
      <c r="F5" s="3">
        <v>279</v>
      </c>
      <c r="G5" s="3">
        <v>382</v>
      </c>
    </row>
    <row r="6" spans="1:7" x14ac:dyDescent="0.3">
      <c r="A6" s="5">
        <v>2008</v>
      </c>
      <c r="B6" s="6">
        <v>1426</v>
      </c>
      <c r="C6" s="3">
        <v>43697</v>
      </c>
      <c r="D6" s="3">
        <v>190</v>
      </c>
      <c r="E6" s="3">
        <v>172</v>
      </c>
      <c r="F6" s="3">
        <v>201</v>
      </c>
      <c r="G6" s="3">
        <v>461</v>
      </c>
    </row>
    <row r="7" spans="1:7" x14ac:dyDescent="0.3">
      <c r="A7" s="5">
        <v>2009</v>
      </c>
      <c r="B7" s="6">
        <v>1218</v>
      </c>
      <c r="C7" s="3">
        <v>39733</v>
      </c>
      <c r="D7" s="3">
        <v>188</v>
      </c>
      <c r="E7" s="3">
        <v>147</v>
      </c>
      <c r="F7" s="3">
        <v>151</v>
      </c>
      <c r="G7" s="3">
        <v>522</v>
      </c>
    </row>
    <row r="8" spans="1:7" x14ac:dyDescent="0.3">
      <c r="A8" s="5">
        <v>2010</v>
      </c>
      <c r="B8" s="6">
        <v>1221</v>
      </c>
      <c r="C8" s="3">
        <v>41902</v>
      </c>
      <c r="D8" s="3">
        <v>189</v>
      </c>
      <c r="E8" s="3">
        <v>117</v>
      </c>
      <c r="F8" s="3">
        <v>171</v>
      </c>
      <c r="G8" s="3">
        <v>557</v>
      </c>
    </row>
    <row r="9" spans="1:7" x14ac:dyDescent="0.3">
      <c r="A9" s="5">
        <v>2011</v>
      </c>
      <c r="B9" s="6">
        <v>1449</v>
      </c>
      <c r="C9" s="3">
        <v>44780</v>
      </c>
      <c r="D9" s="3">
        <v>165</v>
      </c>
      <c r="E9" s="3">
        <v>129</v>
      </c>
      <c r="F9" s="3">
        <v>221</v>
      </c>
      <c r="G9" s="3">
        <v>613</v>
      </c>
    </row>
    <row r="10" spans="1:7" x14ac:dyDescent="0.3">
      <c r="A10" s="5">
        <v>2012</v>
      </c>
      <c r="B10" s="6">
        <v>1534</v>
      </c>
      <c r="C10" s="3">
        <v>45694</v>
      </c>
      <c r="D10" s="3">
        <v>243</v>
      </c>
      <c r="E10" s="3">
        <v>133</v>
      </c>
      <c r="F10" s="3">
        <v>220</v>
      </c>
      <c r="G10" s="3">
        <v>528</v>
      </c>
    </row>
    <row r="11" spans="1:7" x14ac:dyDescent="0.3">
      <c r="A11" s="5">
        <v>2013</v>
      </c>
      <c r="B11" s="6">
        <v>1538</v>
      </c>
      <c r="C11" s="3">
        <v>45159</v>
      </c>
      <c r="D11" s="3">
        <v>282</v>
      </c>
      <c r="E11" s="3">
        <v>120</v>
      </c>
      <c r="F11" s="3">
        <v>243</v>
      </c>
      <c r="G11" s="3">
        <v>490</v>
      </c>
    </row>
    <row r="12" spans="1:7" x14ac:dyDescent="0.3">
      <c r="A12" s="5">
        <v>2014</v>
      </c>
      <c r="B12" s="6">
        <v>1534</v>
      </c>
      <c r="C12" s="3">
        <v>45625</v>
      </c>
      <c r="D12" s="3">
        <v>267</v>
      </c>
      <c r="E12" s="3">
        <v>144</v>
      </c>
      <c r="F12" s="3">
        <v>250</v>
      </c>
      <c r="G12" s="3">
        <v>502</v>
      </c>
    </row>
    <row r="13" spans="1:7" x14ac:dyDescent="0.3">
      <c r="A13" s="5">
        <v>2015</v>
      </c>
      <c r="B13" s="6">
        <v>1668</v>
      </c>
      <c r="C13" s="3">
        <v>46054</v>
      </c>
      <c r="D13" s="3">
        <v>249</v>
      </c>
      <c r="E13" s="3">
        <v>141</v>
      </c>
      <c r="F13" s="3">
        <v>338</v>
      </c>
      <c r="G13" s="3">
        <v>527</v>
      </c>
    </row>
    <row r="14" spans="1:7" x14ac:dyDescent="0.3">
      <c r="A14" s="5">
        <v>2016</v>
      </c>
      <c r="B14" s="6">
        <v>1796</v>
      </c>
      <c r="C14" s="3">
        <v>47408</v>
      </c>
      <c r="D14" s="3">
        <v>260</v>
      </c>
      <c r="E14" s="3">
        <v>152</v>
      </c>
      <c r="F14" s="3">
        <v>347</v>
      </c>
      <c r="G14" s="3">
        <v>559</v>
      </c>
    </row>
    <row r="15" spans="1:7" x14ac:dyDescent="0.3">
      <c r="A15" s="5">
        <v>2017</v>
      </c>
      <c r="B15" s="6">
        <v>1683</v>
      </c>
      <c r="C15" s="3">
        <v>48889</v>
      </c>
      <c r="D15" s="3">
        <v>214</v>
      </c>
      <c r="E15" s="3">
        <v>138</v>
      </c>
      <c r="F15" s="3">
        <v>322</v>
      </c>
      <c r="G15" s="3">
        <v>565</v>
      </c>
    </row>
    <row r="16" spans="1:7" x14ac:dyDescent="0.3">
      <c r="A16" s="5">
        <v>2018</v>
      </c>
      <c r="B16" s="6">
        <v>1707</v>
      </c>
      <c r="C16" s="3">
        <v>50846</v>
      </c>
      <c r="D16" s="3">
        <v>197</v>
      </c>
      <c r="E16" s="3">
        <v>137</v>
      </c>
      <c r="F16" s="3">
        <v>441</v>
      </c>
      <c r="G16" s="3">
        <v>670</v>
      </c>
    </row>
    <row r="17" spans="1:7" x14ac:dyDescent="0.3">
      <c r="A17" s="5">
        <v>2019</v>
      </c>
      <c r="B17" s="6">
        <v>1633</v>
      </c>
      <c r="C17" s="3">
        <v>49525</v>
      </c>
      <c r="D17" s="3">
        <v>216</v>
      </c>
      <c r="E17" s="3">
        <v>157</v>
      </c>
      <c r="F17" s="3">
        <v>481</v>
      </c>
      <c r="G17" s="3">
        <v>634</v>
      </c>
    </row>
    <row r="18" spans="1:7" x14ac:dyDescent="0.3">
      <c r="A18" s="5">
        <v>2020</v>
      </c>
      <c r="B18" s="6">
        <v>1652</v>
      </c>
      <c r="C18" s="3">
        <v>46207</v>
      </c>
      <c r="D18" s="3">
        <v>229</v>
      </c>
      <c r="E18" s="3">
        <v>132</v>
      </c>
      <c r="F18" s="3">
        <v>470</v>
      </c>
      <c r="G18" s="3">
        <v>530</v>
      </c>
    </row>
    <row r="19" spans="1:7" x14ac:dyDescent="0.3">
      <c r="A19" s="5">
        <v>2021</v>
      </c>
      <c r="B19" s="6">
        <v>1492</v>
      </c>
      <c r="C19" s="3">
        <v>44284</v>
      </c>
      <c r="D19" s="3">
        <v>209</v>
      </c>
      <c r="E19" s="3">
        <v>126</v>
      </c>
      <c r="F19" s="3">
        <v>445</v>
      </c>
      <c r="G19" s="3">
        <v>469</v>
      </c>
    </row>
    <row r="21" spans="1:7" x14ac:dyDescent="0.3">
      <c r="A21" t="s">
        <v>3</v>
      </c>
    </row>
    <row r="22" spans="1:7" x14ac:dyDescent="0.3">
      <c r="B22" t="s">
        <v>4</v>
      </c>
    </row>
    <row r="25" spans="1:7" x14ac:dyDescent="0.3">
      <c r="A25" t="s">
        <v>5</v>
      </c>
      <c r="C25" s="12" t="s">
        <v>26</v>
      </c>
    </row>
    <row r="26" spans="1:7" x14ac:dyDescent="0.3">
      <c r="B26" t="s">
        <v>1</v>
      </c>
      <c r="C26" t="s">
        <v>6</v>
      </c>
      <c r="D26" t="s">
        <v>9</v>
      </c>
      <c r="E26" t="s">
        <v>10</v>
      </c>
      <c r="F26" t="s">
        <v>11</v>
      </c>
      <c r="G26" t="s">
        <v>12</v>
      </c>
    </row>
    <row r="27" spans="1:7" x14ac:dyDescent="0.3">
      <c r="A27" s="5">
        <v>2007</v>
      </c>
      <c r="B27" s="3">
        <v>214124</v>
      </c>
      <c r="C27" s="3">
        <v>6376086</v>
      </c>
      <c r="D27" s="3">
        <v>20817</v>
      </c>
      <c r="E27" s="3">
        <v>9986</v>
      </c>
      <c r="F27" s="3">
        <v>31256</v>
      </c>
      <c r="G27" s="3">
        <v>96961</v>
      </c>
    </row>
    <row r="28" spans="1:7" x14ac:dyDescent="0.3">
      <c r="A28" s="5">
        <v>2008</v>
      </c>
      <c r="B28" s="3">
        <v>216249</v>
      </c>
      <c r="C28" s="3">
        <v>6442738</v>
      </c>
      <c r="D28" s="3">
        <v>21524</v>
      </c>
      <c r="E28" s="3">
        <v>10169</v>
      </c>
      <c r="F28" s="3">
        <v>32592</v>
      </c>
      <c r="G28" s="3">
        <v>99774</v>
      </c>
    </row>
    <row r="29" spans="1:7" x14ac:dyDescent="0.3">
      <c r="A29" s="5">
        <v>2009</v>
      </c>
      <c r="B29" s="3">
        <v>218088</v>
      </c>
      <c r="C29" s="3">
        <v>6510210</v>
      </c>
      <c r="D29" s="3">
        <v>22312</v>
      </c>
      <c r="E29" s="3">
        <v>10356</v>
      </c>
      <c r="F29" s="3">
        <v>34046</v>
      </c>
      <c r="G29" s="3">
        <v>102401</v>
      </c>
    </row>
    <row r="30" spans="1:7" x14ac:dyDescent="0.3">
      <c r="A30" s="5">
        <v>2010</v>
      </c>
      <c r="B30" s="3">
        <v>245037</v>
      </c>
      <c r="C30" s="3">
        <v>6865824</v>
      </c>
      <c r="D30" s="3">
        <v>19452</v>
      </c>
      <c r="E30" s="3">
        <v>10058</v>
      </c>
      <c r="F30" s="3">
        <v>38761</v>
      </c>
      <c r="G30" s="3">
        <v>121452</v>
      </c>
    </row>
    <row r="31" spans="1:7" x14ac:dyDescent="0.3">
      <c r="A31" s="5">
        <v>2011</v>
      </c>
      <c r="B31" s="3">
        <v>248686</v>
      </c>
      <c r="C31" s="3">
        <v>6913506</v>
      </c>
      <c r="D31" s="3">
        <v>19578</v>
      </c>
      <c r="E31" s="3">
        <v>10019</v>
      </c>
      <c r="F31" s="3">
        <v>40089</v>
      </c>
      <c r="G31" s="3">
        <v>124123</v>
      </c>
    </row>
    <row r="32" spans="1:7" x14ac:dyDescent="0.3">
      <c r="A32" s="5">
        <v>2012</v>
      </c>
      <c r="B32" s="3">
        <v>253035</v>
      </c>
      <c r="C32" s="3">
        <v>6967405</v>
      </c>
      <c r="D32" s="3">
        <v>19785</v>
      </c>
      <c r="E32" s="3">
        <v>10106</v>
      </c>
      <c r="F32" s="3">
        <v>41439</v>
      </c>
      <c r="G32" s="3">
        <v>126706</v>
      </c>
    </row>
    <row r="33" spans="1:7" x14ac:dyDescent="0.3">
      <c r="A33" s="5">
        <v>2013</v>
      </c>
      <c r="B33" s="3">
        <v>257828</v>
      </c>
      <c r="C33" s="3">
        <v>7027477</v>
      </c>
      <c r="D33" s="3">
        <v>19938</v>
      </c>
      <c r="E33" s="3">
        <v>10250</v>
      </c>
      <c r="F33" s="3">
        <v>42857</v>
      </c>
      <c r="G33" s="3">
        <v>129412</v>
      </c>
    </row>
    <row r="34" spans="1:7" x14ac:dyDescent="0.3">
      <c r="A34" s="5">
        <v>2014</v>
      </c>
      <c r="B34" s="3">
        <v>262552</v>
      </c>
      <c r="C34" s="3">
        <v>7092485</v>
      </c>
      <c r="D34" s="3">
        <v>20071</v>
      </c>
      <c r="E34" s="3">
        <v>10374</v>
      </c>
      <c r="F34" s="3">
        <v>44168</v>
      </c>
      <c r="G34" s="3">
        <v>129120</v>
      </c>
    </row>
    <row r="35" spans="1:7" x14ac:dyDescent="0.3">
      <c r="A35" s="5">
        <v>2015</v>
      </c>
      <c r="B35" s="3">
        <v>267332</v>
      </c>
      <c r="C35" s="3">
        <v>7160943</v>
      </c>
      <c r="D35" s="3">
        <v>20205</v>
      </c>
      <c r="E35" s="3">
        <v>10468</v>
      </c>
      <c r="F35" s="3">
        <v>45540</v>
      </c>
      <c r="G35" s="3">
        <v>134627</v>
      </c>
    </row>
    <row r="36" spans="1:7" x14ac:dyDescent="0.3">
      <c r="A36" s="5">
        <v>2016</v>
      </c>
      <c r="B36" s="3">
        <v>272021</v>
      </c>
      <c r="C36" s="3">
        <v>7232259</v>
      </c>
      <c r="D36" s="3">
        <v>20324</v>
      </c>
      <c r="E36" s="3">
        <v>10589</v>
      </c>
      <c r="F36" s="3">
        <v>46928</v>
      </c>
      <c r="G36" s="3">
        <v>137160</v>
      </c>
    </row>
    <row r="37" spans="1:7" x14ac:dyDescent="0.3">
      <c r="A37" s="5">
        <v>2017</v>
      </c>
      <c r="B37" s="3">
        <v>276461</v>
      </c>
      <c r="C37" s="3">
        <v>7304256</v>
      </c>
      <c r="D37" s="3">
        <v>20397</v>
      </c>
      <c r="E37" s="3">
        <v>10691</v>
      </c>
      <c r="F37" s="3">
        <v>48312</v>
      </c>
      <c r="G37" s="3">
        <v>139636</v>
      </c>
    </row>
    <row r="38" spans="1:7" x14ac:dyDescent="0.3">
      <c r="A38" s="5">
        <v>2018</v>
      </c>
      <c r="B38" s="3">
        <v>280278</v>
      </c>
      <c r="C38" s="3">
        <v>7370193</v>
      </c>
      <c r="D38" s="3">
        <v>20495</v>
      </c>
      <c r="E38" s="3">
        <v>10772</v>
      </c>
      <c r="F38" s="3">
        <v>49705</v>
      </c>
      <c r="G38" s="3">
        <v>142204</v>
      </c>
    </row>
    <row r="39" spans="1:7" x14ac:dyDescent="0.3">
      <c r="A39" s="5">
        <v>2019</v>
      </c>
      <c r="B39" s="3">
        <v>283941</v>
      </c>
      <c r="C39" s="3">
        <v>7437514</v>
      </c>
      <c r="D39" s="3">
        <v>20654</v>
      </c>
      <c r="E39" s="3">
        <v>10861</v>
      </c>
      <c r="F39" s="3">
        <v>51105</v>
      </c>
      <c r="G39" s="3">
        <v>144585</v>
      </c>
    </row>
    <row r="40" spans="1:7" x14ac:dyDescent="0.3">
      <c r="A40" s="5">
        <v>2020</v>
      </c>
      <c r="B40" s="3">
        <v>287355</v>
      </c>
      <c r="C40" s="3">
        <v>7515129</v>
      </c>
      <c r="D40" s="3">
        <v>20808</v>
      </c>
      <c r="E40" s="3">
        <v>10970</v>
      </c>
      <c r="F40" s="3">
        <v>52771</v>
      </c>
      <c r="G40" s="3">
        <v>147318</v>
      </c>
    </row>
    <row r="41" spans="1:7" x14ac:dyDescent="0.3">
      <c r="A41" s="5">
        <v>2021</v>
      </c>
      <c r="B41" s="3">
        <v>290389</v>
      </c>
      <c r="C41" s="3">
        <v>7594941</v>
      </c>
      <c r="D41" s="3">
        <v>20992</v>
      </c>
      <c r="E41" s="3">
        <v>11122</v>
      </c>
      <c r="F41" s="3">
        <v>54406</v>
      </c>
      <c r="G41" s="3">
        <v>150324</v>
      </c>
    </row>
    <row r="43" spans="1:7" x14ac:dyDescent="0.3">
      <c r="A43" t="s">
        <v>8</v>
      </c>
    </row>
    <row r="44" spans="1:7" x14ac:dyDescent="0.3">
      <c r="B44" t="s">
        <v>1</v>
      </c>
      <c r="C44" t="s">
        <v>6</v>
      </c>
      <c r="D44" t="s">
        <v>22</v>
      </c>
      <c r="E44" t="s">
        <v>23</v>
      </c>
      <c r="F44" t="s">
        <v>24</v>
      </c>
      <c r="G44" t="s">
        <v>25</v>
      </c>
    </row>
    <row r="45" spans="1:7" x14ac:dyDescent="0.3">
      <c r="A45" s="5">
        <v>2007</v>
      </c>
      <c r="B45" s="2">
        <f>(B5/B27)*1000</f>
        <v>8.130802712446993</v>
      </c>
      <c r="C45" s="2">
        <f>(C5/C27)*1000</f>
        <v>7.2084975014452439</v>
      </c>
      <c r="D45" s="2">
        <f>(D5/D27)*1000</f>
        <v>9.7036076283806505</v>
      </c>
      <c r="E45" s="2">
        <f>(E5/E27)*1000</f>
        <v>18.325655918285602</v>
      </c>
      <c r="F45" s="2">
        <f>(F5/F27)*1000</f>
        <v>8.9262861530586122</v>
      </c>
      <c r="G45" s="2">
        <f>(G5/G27)*1000</f>
        <v>3.939728344385887</v>
      </c>
    </row>
    <row r="46" spans="1:7" x14ac:dyDescent="0.3">
      <c r="A46" s="5">
        <v>2008</v>
      </c>
      <c r="B46" s="2">
        <f>(B6/B28)*1000</f>
        <v>6.594250146821488</v>
      </c>
      <c r="C46" s="2">
        <f>(C6/C28)*1000</f>
        <v>6.7823648889649091</v>
      </c>
      <c r="D46" s="2">
        <f>(D6/D28)*1000</f>
        <v>8.8273555101282284</v>
      </c>
      <c r="E46" s="2">
        <f>(E6/E28)*1000</f>
        <v>16.914150850624445</v>
      </c>
      <c r="F46" s="2">
        <f>(F6/F28)*1000</f>
        <v>6.1671575846833573</v>
      </c>
      <c r="G46" s="2">
        <f>(G6/G28)*1000</f>
        <v>4.6204421993705775</v>
      </c>
    </row>
    <row r="47" spans="1:7" x14ac:dyDescent="0.3">
      <c r="A47" s="5">
        <v>2009</v>
      </c>
      <c r="B47" s="2">
        <f>(B7/B29)*1000</f>
        <v>5.5849015076482882</v>
      </c>
      <c r="C47" s="2">
        <f>(C7/C29)*1000</f>
        <v>6.1031825394265313</v>
      </c>
      <c r="D47" s="2">
        <f>(D7/D29)*1000</f>
        <v>8.4259591251344563</v>
      </c>
      <c r="E47" s="2">
        <f>(E7/E29)*1000</f>
        <v>14.194669756662803</v>
      </c>
      <c r="F47" s="2">
        <f>(F7/F29)*1000</f>
        <v>4.4351759384362337</v>
      </c>
      <c r="G47" s="2">
        <f>(G7/G29)*1000</f>
        <v>5.0976064686868288</v>
      </c>
    </row>
    <row r="48" spans="1:7" x14ac:dyDescent="0.3">
      <c r="A48" s="5">
        <v>2010</v>
      </c>
      <c r="B48" s="2">
        <f>(B8/B30)*1000</f>
        <v>4.9829209466325493</v>
      </c>
      <c r="C48" s="2">
        <f>(C8/C30)*1000</f>
        <v>6.1029819581742855</v>
      </c>
      <c r="D48" s="2">
        <f>(D8/D30)*1000</f>
        <v>9.7162245527452189</v>
      </c>
      <c r="E48" s="2">
        <f>(E8/E30)*1000</f>
        <v>11.63253131835355</v>
      </c>
      <c r="F48" s="2">
        <f>(F8/F30)*1000</f>
        <v>4.4116508862000465</v>
      </c>
      <c r="G48" s="2">
        <f>(G8/G30)*1000</f>
        <v>4.5861739617297363</v>
      </c>
    </row>
    <row r="49" spans="1:7" x14ac:dyDescent="0.3">
      <c r="A49" s="5">
        <v>2011</v>
      </c>
      <c r="B49" s="2">
        <f>(B9/B31)*1000</f>
        <v>5.8266247396315034</v>
      </c>
      <c r="C49" s="2">
        <f>(C9/C31)*1000</f>
        <v>6.4771767031083787</v>
      </c>
      <c r="D49" s="2">
        <f>(D9/D31)*1000</f>
        <v>8.4278271529267546</v>
      </c>
      <c r="E49" s="2">
        <f>(E9/E31)*1000</f>
        <v>12.875536480686696</v>
      </c>
      <c r="F49" s="2">
        <f>(F9/F31)*1000</f>
        <v>5.512734166479583</v>
      </c>
      <c r="G49" s="2">
        <f>(G9/G31)*1000</f>
        <v>4.9386495653504987</v>
      </c>
    </row>
    <row r="50" spans="1:7" x14ac:dyDescent="0.3">
      <c r="A50" s="5">
        <v>2012</v>
      </c>
      <c r="B50" s="2">
        <f>(B10/B32)*1000</f>
        <v>6.0624024344458283</v>
      </c>
      <c r="C50" s="2">
        <f>(C10/C32)*1000</f>
        <v>6.5582523191920092</v>
      </c>
      <c r="D50" s="2">
        <f>(D10/D32)*1000</f>
        <v>12.282031842304777</v>
      </c>
      <c r="E50" s="2">
        <f>(E10/E32)*1000</f>
        <v>13.160498713635464</v>
      </c>
      <c r="F50" s="2">
        <f>(F10/F32)*1000</f>
        <v>5.3090084220179055</v>
      </c>
      <c r="G50" s="2">
        <f>(G10/G32)*1000</f>
        <v>4.1671270500213087</v>
      </c>
    </row>
    <row r="51" spans="1:7" x14ac:dyDescent="0.3">
      <c r="A51" s="5">
        <v>2014</v>
      </c>
      <c r="B51" s="2">
        <f>(B12/B34)*1000</f>
        <v>5.8426521222462595</v>
      </c>
      <c r="C51" s="2">
        <f>(C12/C34)*1000</f>
        <v>6.4328652087385452</v>
      </c>
      <c r="D51" s="2">
        <f>(D12/D34)*1000</f>
        <v>13.302775148223805</v>
      </c>
      <c r="E51" s="2">
        <f>(E12/E34)*1000</f>
        <v>13.880855986119144</v>
      </c>
      <c r="F51" s="2">
        <f>(F12/F34)*1000</f>
        <v>5.6602064843325479</v>
      </c>
      <c r="G51" s="2">
        <f>(G12/G34)*1000</f>
        <v>3.8878562577447333</v>
      </c>
    </row>
    <row r="52" spans="1:7" x14ac:dyDescent="0.3">
      <c r="A52" s="5">
        <v>2015</v>
      </c>
      <c r="B52" s="2">
        <f>(B13/B35)*1000</f>
        <v>6.2394326156240183</v>
      </c>
      <c r="C52" s="2">
        <f>(C13/C35)*1000</f>
        <v>6.4312758808441854</v>
      </c>
      <c r="D52" s="2">
        <f>(D13/D35)*1000</f>
        <v>12.323682256867112</v>
      </c>
      <c r="E52" s="2">
        <f>(E13/E35)*1000</f>
        <v>13.469621704241497</v>
      </c>
      <c r="F52" s="2">
        <f>(F13/F35)*1000</f>
        <v>7.4220465524813353</v>
      </c>
      <c r="G52" s="2">
        <f>(G13/G35)*1000</f>
        <v>3.9145193757567198</v>
      </c>
    </row>
    <row r="53" spans="1:7" x14ac:dyDescent="0.3">
      <c r="A53" s="5">
        <v>2016</v>
      </c>
      <c r="B53" s="2">
        <f>(B14/B36)*1000</f>
        <v>6.6024314299263658</v>
      </c>
      <c r="C53" s="2">
        <f>(C14/C36)*1000</f>
        <v>6.5550749772650567</v>
      </c>
      <c r="D53" s="2">
        <f>(D14/D36)*1000</f>
        <v>12.792757331234009</v>
      </c>
      <c r="E53" s="2">
        <f>(E14/E36)*1000</f>
        <v>14.354518840305978</v>
      </c>
      <c r="F53" s="2">
        <f>(F14/F36)*1000</f>
        <v>7.3943061711558133</v>
      </c>
      <c r="G53" s="2">
        <f>(G14/G36)*1000</f>
        <v>4.0755322251385246</v>
      </c>
    </row>
    <row r="54" spans="1:7" x14ac:dyDescent="0.3">
      <c r="A54" s="5">
        <v>2017</v>
      </c>
      <c r="B54" s="2">
        <f>(B15/B37)*1000</f>
        <v>6.0876579336687637</v>
      </c>
      <c r="C54" s="2">
        <f>(C15/C37)*1000</f>
        <v>6.6932210481122238</v>
      </c>
      <c r="D54" s="2">
        <f>(D15/D37)*1000</f>
        <v>10.491738981222728</v>
      </c>
      <c r="E54" s="2">
        <f>(E15/E37)*1000</f>
        <v>12.908053502946403</v>
      </c>
      <c r="F54" s="2">
        <f>(F15/F37)*1000</f>
        <v>6.6650107633714191</v>
      </c>
      <c r="G54" s="2">
        <f>(G15/G37)*1000</f>
        <v>4.0462344954023317</v>
      </c>
    </row>
    <row r="55" spans="1:7" x14ac:dyDescent="0.3">
      <c r="A55" s="5">
        <v>2018</v>
      </c>
      <c r="B55" s="2">
        <f>(B16/B38)*1000</f>
        <v>6.0903816924624836</v>
      </c>
      <c r="C55" s="2">
        <f>(C16/C38)*1000</f>
        <v>6.8988695411368468</v>
      </c>
      <c r="D55" s="2">
        <f>(D16/D38)*1000</f>
        <v>9.6121005123200796</v>
      </c>
      <c r="E55" s="2">
        <f>(E16/E38)*1000</f>
        <v>12.718158187894542</v>
      </c>
      <c r="F55" s="2">
        <f>(F16/F38)*1000</f>
        <v>8.8723468463937216</v>
      </c>
      <c r="G55" s="2">
        <f>(G16/G38)*1000</f>
        <v>4.7115411662119202</v>
      </c>
    </row>
    <row r="56" spans="1:7" x14ac:dyDescent="0.3">
      <c r="A56" s="5">
        <v>2019</v>
      </c>
      <c r="B56" s="2">
        <f>(B17/B39)*1000</f>
        <v>5.7511947904670331</v>
      </c>
      <c r="C56" s="2">
        <f>(C17/C39)*1000</f>
        <v>6.6588109951793033</v>
      </c>
      <c r="D56" s="2">
        <f>(D17/D39)*1000</f>
        <v>10.458022659049094</v>
      </c>
      <c r="E56" s="2">
        <f>(E17/E39)*1000</f>
        <v>14.455390847988214</v>
      </c>
      <c r="F56" s="2">
        <f>(F17/F39)*1000</f>
        <v>9.4119949124351834</v>
      </c>
      <c r="G56" s="2">
        <f>(G17/G39)*1000</f>
        <v>4.3849638620880453</v>
      </c>
    </row>
    <row r="57" spans="1:7" x14ac:dyDescent="0.3">
      <c r="A57" s="5">
        <v>2020</v>
      </c>
      <c r="B57" s="2">
        <f t="shared" ref="B57:G57" si="0">(B18/B40)*1000</f>
        <v>5.7489864453376489</v>
      </c>
      <c r="C57" s="2">
        <f t="shared" si="0"/>
        <v>6.1485305175732847</v>
      </c>
      <c r="D57" s="2">
        <f t="shared" si="0"/>
        <v>11.005382545174932</v>
      </c>
      <c r="E57" s="2">
        <f t="shared" si="0"/>
        <v>12.03281677301732</v>
      </c>
      <c r="F57" s="2">
        <f t="shared" si="0"/>
        <v>8.9064069280476019</v>
      </c>
      <c r="G57" s="2">
        <f t="shared" si="0"/>
        <v>3.5976594849237706</v>
      </c>
    </row>
    <row r="58" spans="1:7" x14ac:dyDescent="0.3">
      <c r="A58" s="5">
        <v>2021</v>
      </c>
      <c r="B58" s="2">
        <f t="shared" ref="B58:G58" si="1">(B19/B41)*1000</f>
        <v>5.1379356656071682</v>
      </c>
      <c r="C58" s="2">
        <f t="shared" si="1"/>
        <v>5.8307233723079621</v>
      </c>
      <c r="D58" s="2">
        <f>(D19/D41)*1000</f>
        <v>9.9561737804878057</v>
      </c>
      <c r="E58" s="2">
        <f t="shared" si="1"/>
        <v>11.328897680273332</v>
      </c>
      <c r="F58" s="2">
        <f t="shared" si="1"/>
        <v>8.1792449362202699</v>
      </c>
      <c r="G58" s="2">
        <f t="shared" si="1"/>
        <v>3.1199276230009843</v>
      </c>
    </row>
  </sheetData>
  <hyperlinks>
    <hyperlink ref="C3" r:id="rId1" xr:uid="{4E0A1EA8-C1F7-4CA5-938C-72595E8BDED0}"/>
  </hyperlinks>
  <pageMargins left="0.75" right="0.75" top="1" bottom="1" header="0.5" footer="0.5"/>
  <pageSetup orientation="portrait"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1"/>
  <sheetViews>
    <sheetView workbookViewId="0">
      <selection activeCell="G12" sqref="G12"/>
    </sheetView>
  </sheetViews>
  <sheetFormatPr defaultRowHeight="15.6" x14ac:dyDescent="0.3"/>
  <cols>
    <col min="8" max="9" width="10.09765625" bestFit="1" customWidth="1"/>
    <col min="10" max="10" width="11.09765625" bestFit="1" customWidth="1"/>
    <col min="11" max="11" width="9.09765625" bestFit="1" customWidth="1"/>
    <col min="12" max="12" width="10.09765625" bestFit="1" customWidth="1"/>
  </cols>
  <sheetData>
    <row r="1" spans="1:18" x14ac:dyDescent="0.3">
      <c r="A1" t="s">
        <v>17</v>
      </c>
    </row>
    <row r="3" spans="1:18" x14ac:dyDescent="0.3">
      <c r="B3" s="10" t="s">
        <v>19</v>
      </c>
      <c r="H3" s="10" t="s">
        <v>18</v>
      </c>
      <c r="N3" s="10" t="s">
        <v>21</v>
      </c>
    </row>
    <row r="4" spans="1:18" s="9" customFormat="1" ht="31.2" x14ac:dyDescent="0.3">
      <c r="A4" s="8" t="s">
        <v>0</v>
      </c>
      <c r="B4" s="8" t="s">
        <v>13</v>
      </c>
      <c r="C4" s="8" t="s">
        <v>20</v>
      </c>
      <c r="D4" s="8" t="s">
        <v>14</v>
      </c>
      <c r="E4" s="8" t="s">
        <v>15</v>
      </c>
      <c r="F4" s="8" t="s">
        <v>16</v>
      </c>
      <c r="H4" s="8" t="s">
        <v>13</v>
      </c>
      <c r="I4" s="8" t="s">
        <v>20</v>
      </c>
      <c r="J4" s="8" t="s">
        <v>14</v>
      </c>
      <c r="K4" s="8" t="s">
        <v>15</v>
      </c>
      <c r="L4" s="8" t="s">
        <v>16</v>
      </c>
      <c r="N4" s="8" t="s">
        <v>13</v>
      </c>
      <c r="O4" s="8" t="s">
        <v>20</v>
      </c>
      <c r="P4" s="8" t="s">
        <v>14</v>
      </c>
      <c r="Q4" s="8" t="s">
        <v>15</v>
      </c>
      <c r="R4" s="8" t="s">
        <v>16</v>
      </c>
    </row>
    <row r="5" spans="1:18" x14ac:dyDescent="0.3">
      <c r="A5" s="7">
        <v>2008</v>
      </c>
      <c r="B5" s="7">
        <v>146</v>
      </c>
      <c r="C5" s="7">
        <v>60</v>
      </c>
      <c r="D5" s="7">
        <v>191</v>
      </c>
      <c r="E5" s="7">
        <v>1</v>
      </c>
      <c r="F5" s="7">
        <v>11</v>
      </c>
      <c r="H5" s="6">
        <v>23497</v>
      </c>
      <c r="I5" s="6">
        <v>82337</v>
      </c>
      <c r="J5" s="6">
        <v>98597</v>
      </c>
      <c r="K5" s="6">
        <v>456</v>
      </c>
      <c r="L5" s="6">
        <v>11362</v>
      </c>
      <c r="N5" s="1">
        <f>(B5/H5)*1000</f>
        <v>6.2135591777673742</v>
      </c>
      <c r="O5" s="1">
        <f t="shared" ref="O5:R10" si="0">(C5/I5)*1000</f>
        <v>0.72871248648845599</v>
      </c>
      <c r="P5" s="1">
        <f t="shared" si="0"/>
        <v>1.9371786159822306</v>
      </c>
      <c r="Q5" s="1">
        <f t="shared" si="0"/>
        <v>2.1929824561403506</v>
      </c>
      <c r="R5" s="1">
        <f t="shared" si="0"/>
        <v>0.96813941207533882</v>
      </c>
    </row>
    <row r="6" spans="1:18" x14ac:dyDescent="0.3">
      <c r="A6" s="7">
        <v>2009</v>
      </c>
      <c r="B6" s="7">
        <v>132</v>
      </c>
      <c r="C6" s="7">
        <v>68</v>
      </c>
      <c r="D6" s="7">
        <v>154</v>
      </c>
      <c r="E6" s="7">
        <v>0</v>
      </c>
      <c r="F6" s="7">
        <v>14</v>
      </c>
      <c r="H6" s="6">
        <v>23360</v>
      </c>
      <c r="I6" s="6">
        <v>81335</v>
      </c>
      <c r="J6" s="6">
        <v>101250</v>
      </c>
      <c r="K6" s="6">
        <v>415</v>
      </c>
      <c r="L6" s="6">
        <v>11728</v>
      </c>
      <c r="N6" s="1">
        <f t="shared" ref="N6:N10" si="1">(B6/H6)*1000</f>
        <v>5.6506849315068495</v>
      </c>
      <c r="O6" s="1">
        <f t="shared" si="0"/>
        <v>0.83604844163029446</v>
      </c>
      <c r="P6" s="1">
        <f t="shared" si="0"/>
        <v>1.5209876543209877</v>
      </c>
      <c r="Q6" s="1">
        <f t="shared" si="0"/>
        <v>0</v>
      </c>
      <c r="R6" s="1">
        <f t="shared" si="0"/>
        <v>1.1937244201909958</v>
      </c>
    </row>
    <row r="7" spans="1:18" x14ac:dyDescent="0.3">
      <c r="A7" s="7">
        <v>2010</v>
      </c>
      <c r="B7" s="7">
        <v>180</v>
      </c>
      <c r="C7" s="7">
        <v>101</v>
      </c>
      <c r="D7" s="7">
        <v>193</v>
      </c>
      <c r="E7" s="7">
        <v>0</v>
      </c>
      <c r="F7" s="7">
        <f>SUM(9)</f>
        <v>9</v>
      </c>
      <c r="H7" s="6">
        <v>21930</v>
      </c>
      <c r="I7" s="6">
        <v>87795</v>
      </c>
      <c r="J7" s="6">
        <v>114643</v>
      </c>
      <c r="K7" s="6">
        <v>450</v>
      </c>
      <c r="L7" s="6">
        <v>20669</v>
      </c>
      <c r="N7" s="1">
        <f t="shared" si="1"/>
        <v>8.207934336525307</v>
      </c>
      <c r="O7" s="1">
        <f t="shared" si="0"/>
        <v>1.1504071985876188</v>
      </c>
      <c r="P7" s="1">
        <f t="shared" si="0"/>
        <v>1.6834869987700949</v>
      </c>
      <c r="Q7" s="1">
        <f t="shared" si="0"/>
        <v>0</v>
      </c>
      <c r="R7" s="1">
        <f t="shared" si="0"/>
        <v>0.43543470898446951</v>
      </c>
    </row>
    <row r="8" spans="1:18" x14ac:dyDescent="0.3">
      <c r="A8" s="7">
        <v>2011</v>
      </c>
      <c r="B8" s="7">
        <v>240</v>
      </c>
      <c r="C8" s="7">
        <v>111</v>
      </c>
      <c r="D8" s="7">
        <v>258</v>
      </c>
      <c r="E8" s="7">
        <v>0</v>
      </c>
      <c r="F8" s="7">
        <f>SUM(16)</f>
        <v>16</v>
      </c>
      <c r="H8" s="6">
        <v>21961</v>
      </c>
      <c r="I8" s="6">
        <v>88790</v>
      </c>
      <c r="J8" s="6">
        <v>116604</v>
      </c>
      <c r="K8" s="6">
        <v>325</v>
      </c>
      <c r="L8" s="6">
        <v>21331</v>
      </c>
      <c r="N8" s="1">
        <f t="shared" si="1"/>
        <v>10.928464095441921</v>
      </c>
      <c r="O8" s="1">
        <f t="shared" si="0"/>
        <v>1.2501407816195518</v>
      </c>
      <c r="P8" s="1">
        <f t="shared" si="0"/>
        <v>2.2126170628794894</v>
      </c>
      <c r="Q8" s="1">
        <f t="shared" si="0"/>
        <v>0</v>
      </c>
      <c r="R8" s="1">
        <f t="shared" si="0"/>
        <v>0.75008204022314939</v>
      </c>
    </row>
    <row r="9" spans="1:18" x14ac:dyDescent="0.3">
      <c r="A9" s="7">
        <v>2012</v>
      </c>
      <c r="B9" s="7">
        <v>154</v>
      </c>
      <c r="C9" s="7">
        <v>130</v>
      </c>
      <c r="D9" s="7">
        <v>322</v>
      </c>
      <c r="E9" s="7">
        <v>1</v>
      </c>
      <c r="F9" s="7">
        <f>SUM(38)</f>
        <v>38</v>
      </c>
      <c r="H9" s="6">
        <v>22058</v>
      </c>
      <c r="I9" s="6">
        <v>90091</v>
      </c>
      <c r="J9" s="6">
        <v>118803</v>
      </c>
      <c r="K9" s="6">
        <v>542</v>
      </c>
      <c r="L9" s="6">
        <v>22083</v>
      </c>
      <c r="N9" s="1">
        <f t="shared" si="1"/>
        <v>6.9815939795085686</v>
      </c>
      <c r="O9" s="1">
        <f t="shared" si="0"/>
        <v>1.442985425847199</v>
      </c>
      <c r="P9" s="1">
        <f t="shared" si="0"/>
        <v>2.7103692667693577</v>
      </c>
      <c r="Q9" s="1">
        <f t="shared" si="0"/>
        <v>1.8450184501845017</v>
      </c>
      <c r="R9" s="1">
        <f t="shared" si="0"/>
        <v>1.7207806910292986</v>
      </c>
    </row>
    <row r="10" spans="1:18" x14ac:dyDescent="0.3">
      <c r="A10" s="7">
        <v>2013</v>
      </c>
      <c r="B10" s="7">
        <v>148</v>
      </c>
      <c r="C10" s="7">
        <v>130</v>
      </c>
      <c r="D10" s="7">
        <v>321</v>
      </c>
      <c r="E10" s="7">
        <v>0</v>
      </c>
      <c r="F10" s="7">
        <f>SUM(6,34)</f>
        <v>40</v>
      </c>
      <c r="H10" s="6">
        <v>22212</v>
      </c>
      <c r="I10" s="6">
        <v>91666</v>
      </c>
      <c r="J10" s="6">
        <v>120962</v>
      </c>
      <c r="K10" s="6">
        <v>567</v>
      </c>
      <c r="L10" s="6">
        <v>22988</v>
      </c>
      <c r="N10" s="1">
        <f t="shared" si="1"/>
        <v>6.6630650099045567</v>
      </c>
      <c r="O10" s="1">
        <f t="shared" si="0"/>
        <v>1.4181921323064166</v>
      </c>
      <c r="P10" s="1">
        <f t="shared" si="0"/>
        <v>2.6537259635257353</v>
      </c>
      <c r="Q10" s="1">
        <f t="shared" si="0"/>
        <v>0</v>
      </c>
      <c r="R10" s="1">
        <f t="shared" si="0"/>
        <v>1.7400382808421784</v>
      </c>
    </row>
    <row r="11" spans="1:18" x14ac:dyDescent="0.3">
      <c r="A11" s="7">
        <v>2014</v>
      </c>
      <c r="B11" s="7">
        <v>128</v>
      </c>
      <c r="C11" s="7">
        <v>126</v>
      </c>
      <c r="D11" s="7">
        <v>343</v>
      </c>
      <c r="E11" s="7">
        <v>0</v>
      </c>
      <c r="F11" s="7">
        <f>SUM(34)</f>
        <v>34</v>
      </c>
      <c r="H11" s="11">
        <v>22416</v>
      </c>
      <c r="I11" s="11">
        <v>93140</v>
      </c>
      <c r="J11" s="11">
        <v>123082</v>
      </c>
      <c r="K11" s="11">
        <v>594</v>
      </c>
      <c r="L11" s="11">
        <v>23914</v>
      </c>
      <c r="N11" s="1">
        <f t="shared" ref="N11:N16" si="2">(B11/H11)*1000</f>
        <v>5.7102069950035688</v>
      </c>
      <c r="O11" s="1">
        <f t="shared" ref="O11:O16" si="3">(C11/I11)*1000</f>
        <v>1.3528022331973373</v>
      </c>
      <c r="P11" s="1">
        <f t="shared" ref="P11:P16" si="4">(D11/J11)*1000</f>
        <v>2.7867600461480961</v>
      </c>
      <c r="Q11" s="1">
        <f t="shared" ref="Q11" si="5">(E11/K11)*1000</f>
        <v>0</v>
      </c>
      <c r="R11" s="1">
        <f t="shared" ref="R11:R16" si="6">(F11/L11)*1000</f>
        <v>1.4217613113657273</v>
      </c>
    </row>
    <row r="12" spans="1:18" x14ac:dyDescent="0.3">
      <c r="A12" s="7">
        <v>2015</v>
      </c>
      <c r="B12" s="7">
        <v>211</v>
      </c>
      <c r="C12" s="7">
        <v>123</v>
      </c>
      <c r="D12" s="7">
        <v>362</v>
      </c>
      <c r="E12" s="7"/>
      <c r="F12" s="7">
        <f>SUM(43)</f>
        <v>43</v>
      </c>
      <c r="H12" s="11">
        <v>22587</v>
      </c>
      <c r="I12" s="11">
        <v>94715</v>
      </c>
      <c r="J12" s="11">
        <v>125213</v>
      </c>
      <c r="K12" s="11"/>
      <c r="L12" s="11">
        <v>24817</v>
      </c>
      <c r="N12" s="1">
        <f t="shared" si="2"/>
        <v>9.3416567051843966</v>
      </c>
      <c r="O12" s="1">
        <f t="shared" si="3"/>
        <v>1.2986327403262419</v>
      </c>
      <c r="P12" s="1">
        <f t="shared" si="4"/>
        <v>2.8910736105675925</v>
      </c>
      <c r="Q12" s="1"/>
      <c r="R12" s="1">
        <f t="shared" si="6"/>
        <v>1.7326832413265101</v>
      </c>
    </row>
    <row r="13" spans="1:18" x14ac:dyDescent="0.3">
      <c r="A13" s="7">
        <v>2016</v>
      </c>
      <c r="B13" s="7">
        <v>168</v>
      </c>
      <c r="C13" s="7">
        <v>152</v>
      </c>
      <c r="D13" s="7">
        <v>393</v>
      </c>
      <c r="E13" s="7"/>
      <c r="F13" s="7">
        <f>SUM(43)</f>
        <v>43</v>
      </c>
      <c r="H13" s="11">
        <v>22790</v>
      </c>
      <c r="I13" s="11">
        <v>96361</v>
      </c>
      <c r="J13" s="11">
        <v>127182</v>
      </c>
      <c r="K13" s="11"/>
      <c r="L13" s="11">
        <v>25688</v>
      </c>
      <c r="N13" s="1">
        <f t="shared" si="2"/>
        <v>7.3716542343132954</v>
      </c>
      <c r="O13" s="1">
        <f t="shared" si="3"/>
        <v>1.5774016458940858</v>
      </c>
      <c r="P13" s="1">
        <f t="shared" si="4"/>
        <v>3.0900599141387932</v>
      </c>
      <c r="Q13" s="1"/>
      <c r="R13" s="1">
        <f t="shared" si="6"/>
        <v>1.6739333540952974</v>
      </c>
    </row>
    <row r="14" spans="1:18" x14ac:dyDescent="0.3">
      <c r="A14" s="7">
        <v>2017</v>
      </c>
      <c r="B14" s="7">
        <v>175</v>
      </c>
      <c r="C14" s="7">
        <v>135</v>
      </c>
      <c r="D14" s="7">
        <v>350</v>
      </c>
      <c r="E14" s="7"/>
      <c r="F14" s="7">
        <f>SUM(32)</f>
        <v>32</v>
      </c>
      <c r="H14" s="11">
        <v>22973</v>
      </c>
      <c r="I14" s="11">
        <v>97955</v>
      </c>
      <c r="J14" s="11">
        <v>128931</v>
      </c>
      <c r="K14" s="11"/>
      <c r="L14" s="11">
        <v>26602</v>
      </c>
      <c r="N14" s="1">
        <f t="shared" si="2"/>
        <v>7.6176380968963571</v>
      </c>
      <c r="O14" s="1">
        <f t="shared" si="3"/>
        <v>1.3781838599356848</v>
      </c>
      <c r="P14" s="1">
        <f t="shared" si="4"/>
        <v>2.7146303061327375</v>
      </c>
      <c r="Q14" s="1"/>
      <c r="R14" s="1">
        <f t="shared" si="6"/>
        <v>1.2029170739042179</v>
      </c>
    </row>
    <row r="15" spans="1:18" x14ac:dyDescent="0.3">
      <c r="A15" s="7">
        <v>2018</v>
      </c>
      <c r="B15" s="7">
        <v>203</v>
      </c>
      <c r="C15" s="7">
        <v>123</v>
      </c>
      <c r="D15" s="7">
        <v>386</v>
      </c>
      <c r="E15" s="7"/>
      <c r="F15" s="7">
        <f>SUM(8,32)</f>
        <v>40</v>
      </c>
      <c r="H15" s="11">
        <v>23140</v>
      </c>
      <c r="I15" s="11">
        <v>99365</v>
      </c>
      <c r="J15" s="11">
        <v>130284</v>
      </c>
      <c r="K15" s="11"/>
      <c r="L15" s="11">
        <v>27489</v>
      </c>
      <c r="N15" s="1">
        <f t="shared" si="2"/>
        <v>8.7726879861711318</v>
      </c>
      <c r="O15" s="1">
        <f t="shared" si="3"/>
        <v>1.2378604136265285</v>
      </c>
      <c r="P15" s="1">
        <f t="shared" si="4"/>
        <v>2.9627582819072185</v>
      </c>
      <c r="Q15" s="1"/>
      <c r="R15" s="1">
        <f t="shared" si="6"/>
        <v>1.4551275055476736</v>
      </c>
    </row>
    <row r="16" spans="1:18" x14ac:dyDescent="0.3">
      <c r="A16" s="7">
        <v>2019</v>
      </c>
      <c r="B16" s="7">
        <v>187</v>
      </c>
      <c r="C16" s="7">
        <v>116</v>
      </c>
      <c r="D16" s="7">
        <v>333</v>
      </c>
      <c r="E16" s="7"/>
      <c r="F16" s="7">
        <f>SUM(47)</f>
        <v>47</v>
      </c>
      <c r="H16" s="11">
        <v>23329</v>
      </c>
      <c r="I16" s="11">
        <v>100703</v>
      </c>
      <c r="J16" s="11">
        <v>131644</v>
      </c>
      <c r="K16" s="11"/>
      <c r="L16" s="11">
        <v>28265</v>
      </c>
      <c r="N16" s="1">
        <f t="shared" si="2"/>
        <v>8.015774358095074</v>
      </c>
      <c r="O16" s="1">
        <f t="shared" si="3"/>
        <v>1.1519021280398798</v>
      </c>
      <c r="P16" s="1">
        <f t="shared" si="4"/>
        <v>2.5295493907811974</v>
      </c>
      <c r="Q16" s="1"/>
      <c r="R16" s="1">
        <f t="shared" si="6"/>
        <v>1.6628338935078719</v>
      </c>
    </row>
    <row r="17" spans="1:18" x14ac:dyDescent="0.3">
      <c r="A17" s="7">
        <v>2020</v>
      </c>
      <c r="B17" s="7">
        <v>127</v>
      </c>
      <c r="C17" s="7">
        <v>125</v>
      </c>
      <c r="D17" s="7">
        <v>370</v>
      </c>
      <c r="F17" s="7">
        <v>45</v>
      </c>
      <c r="H17" s="11">
        <v>23520</v>
      </c>
      <c r="I17" s="11">
        <v>101824</v>
      </c>
      <c r="J17" s="11">
        <v>132988</v>
      </c>
      <c r="K17" s="11"/>
      <c r="L17" s="11">
        <v>29013</v>
      </c>
      <c r="N17" s="1">
        <f t="shared" ref="N17:N18" si="7">(B17/H17)*1000</f>
        <v>5.3996598639455788</v>
      </c>
      <c r="O17" s="1">
        <f t="shared" ref="O17:O18" si="8">(C17/I17)*1000</f>
        <v>1.2276084223758641</v>
      </c>
      <c r="P17" s="1">
        <f t="shared" ref="P17:P18" si="9">(D17/J17)*1000</f>
        <v>2.7822059133154875</v>
      </c>
      <c r="Q17" s="1"/>
      <c r="R17" s="1">
        <f t="shared" ref="R17:R18" si="10">(F17/L17)*1000</f>
        <v>1.551028849136594</v>
      </c>
    </row>
    <row r="18" spans="1:18" x14ac:dyDescent="0.3">
      <c r="A18" s="7">
        <v>2021</v>
      </c>
      <c r="B18" s="7">
        <v>114</v>
      </c>
      <c r="C18" s="7">
        <v>73</v>
      </c>
      <c r="D18" s="7">
        <v>279</v>
      </c>
      <c r="E18" s="7"/>
      <c r="F18" s="7">
        <v>35</v>
      </c>
      <c r="H18" s="3">
        <v>23791</v>
      </c>
      <c r="I18" s="3">
        <v>102667</v>
      </c>
      <c r="J18" s="3">
        <v>134264</v>
      </c>
      <c r="K18" s="11"/>
      <c r="L18" s="3">
        <v>29667</v>
      </c>
      <c r="N18" s="1">
        <f t="shared" si="7"/>
        <v>4.7917279643562694</v>
      </c>
      <c r="O18" s="1">
        <f t="shared" si="8"/>
        <v>0.71103665247840098</v>
      </c>
      <c r="P18" s="1">
        <f t="shared" si="9"/>
        <v>2.0779955907763807</v>
      </c>
      <c r="Q18" s="1"/>
      <c r="R18" s="1">
        <f t="shared" si="10"/>
        <v>1.179762025145785</v>
      </c>
    </row>
    <row r="20" spans="1:18" x14ac:dyDescent="0.3">
      <c r="A20" t="s">
        <v>28</v>
      </c>
      <c r="B20" t="s">
        <v>30</v>
      </c>
    </row>
    <row r="21" spans="1:18" x14ac:dyDescent="0.3">
      <c r="B21" t="s">
        <v>27</v>
      </c>
    </row>
  </sheetData>
  <pageMargins left="0.7" right="0.7" top="0.75" bottom="0.75" header="0.3" footer="0.3"/>
  <ignoredErrors>
    <ignoredError sqref="N11:R11"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Substitute Care</vt:lpstr>
      <vt:lpstr>Removals by Race-Ethnicity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Brown</dc:creator>
  <cp:lastModifiedBy>CAN 4</cp:lastModifiedBy>
  <dcterms:created xsi:type="dcterms:W3CDTF">2014-01-30T20:48:31Z</dcterms:created>
  <dcterms:modified xsi:type="dcterms:W3CDTF">2022-03-30T20:46:27Z</dcterms:modified>
</cp:coreProperties>
</file>